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0"/>
  </bookViews>
  <sheets>
    <sheet name="kishan" sheetId="9" r:id="rId1"/>
    <sheet name="ashok" sheetId="1" r:id="rId2"/>
    <sheet name="preetesh" sheetId="4" r:id="rId3"/>
    <sheet name="Sheet2" sheetId="2" r:id="rId4"/>
    <sheet name="GOPAL" sheetId="5" r:id="rId5"/>
    <sheet name="baksaram" sheetId="6" r:id="rId6"/>
    <sheet name="hrlal" sheetId="7" r:id="rId7"/>
    <sheet name="purshottam" sheetId="8" r:id="rId8"/>
    <sheet name="ganpat" sheetId="10" r:id="rId9"/>
    <sheet name="karan" sheetId="11" r:id="rId10"/>
    <sheet name="narendra" sheetId="12" r:id="rId11"/>
    <sheet name="sanjay" sheetId="13" r:id="rId12"/>
    <sheet name="pramod" sheetId="14" r:id="rId13"/>
    <sheet name="premchand" sheetId="15" r:id="rId14"/>
    <sheet name="bhajanlal" sheetId="16" r:id="rId15"/>
    <sheet name="vijendra" sheetId="17" r:id="rId16"/>
    <sheet name="savita" sheetId="18" r:id="rId17"/>
    <sheet name="khetsingh" sheetId="19" r:id="rId18"/>
  </sheets>
  <calcPr calcId="125725"/>
</workbook>
</file>

<file path=xl/calcChain.xml><?xml version="1.0" encoding="utf-8"?>
<calcChain xmlns="http://schemas.openxmlformats.org/spreadsheetml/2006/main">
  <c r="R7" i="12"/>
  <c r="R6"/>
  <c r="O7" i="8"/>
  <c r="O6"/>
  <c r="Q8" i="6"/>
  <c r="R12" i="11"/>
  <c r="N12"/>
  <c r="D12"/>
  <c r="E12"/>
  <c r="F12"/>
  <c r="G12"/>
  <c r="I12"/>
  <c r="K12"/>
  <c r="P12"/>
  <c r="H8" i="19"/>
  <c r="G8"/>
  <c r="D8"/>
  <c r="C8"/>
  <c r="K7"/>
  <c r="J7"/>
  <c r="I7"/>
  <c r="H7"/>
  <c r="P7" s="1"/>
  <c r="E7"/>
  <c r="M7" s="1"/>
  <c r="D7"/>
  <c r="O7" s="1"/>
  <c r="Q7" s="1"/>
  <c r="K6"/>
  <c r="K8" s="1"/>
  <c r="J6"/>
  <c r="J8" s="1"/>
  <c r="I6"/>
  <c r="I8" s="1"/>
  <c r="H6"/>
  <c r="P6" s="1"/>
  <c r="E6"/>
  <c r="E8" s="1"/>
  <c r="D6"/>
  <c r="O6" s="1"/>
  <c r="G8" i="18"/>
  <c r="E8"/>
  <c r="C8"/>
  <c r="K7"/>
  <c r="N7" s="1"/>
  <c r="I7"/>
  <c r="M7" s="1"/>
  <c r="H7"/>
  <c r="P7" s="1"/>
  <c r="E7"/>
  <c r="D7"/>
  <c r="L7" s="1"/>
  <c r="K6"/>
  <c r="K8" s="1"/>
  <c r="I6"/>
  <c r="M6" s="1"/>
  <c r="M8" s="1"/>
  <c r="H6"/>
  <c r="P6" s="1"/>
  <c r="P8" s="1"/>
  <c r="E6"/>
  <c r="D6"/>
  <c r="L6" s="1"/>
  <c r="G8" i="17"/>
  <c r="C8"/>
  <c r="K7"/>
  <c r="I7"/>
  <c r="H7"/>
  <c r="P7" s="1"/>
  <c r="E7"/>
  <c r="D7"/>
  <c r="L7" s="1"/>
  <c r="K6"/>
  <c r="I6"/>
  <c r="H6"/>
  <c r="P6" s="1"/>
  <c r="E6"/>
  <c r="D6"/>
  <c r="L6" s="1"/>
  <c r="G8" i="16"/>
  <c r="C8"/>
  <c r="K7"/>
  <c r="I7"/>
  <c r="H7"/>
  <c r="P7" s="1"/>
  <c r="E7"/>
  <c r="D7"/>
  <c r="K6"/>
  <c r="I6"/>
  <c r="M6" s="1"/>
  <c r="H6"/>
  <c r="P6" s="1"/>
  <c r="E6"/>
  <c r="D6"/>
  <c r="L6" s="1"/>
  <c r="G8" i="15"/>
  <c r="D8"/>
  <c r="C8"/>
  <c r="K7"/>
  <c r="I7"/>
  <c r="J7" s="1"/>
  <c r="H7"/>
  <c r="P7" s="1"/>
  <c r="E7"/>
  <c r="M7" s="1"/>
  <c r="D7"/>
  <c r="O7" s="1"/>
  <c r="K6"/>
  <c r="K8" s="1"/>
  <c r="J6"/>
  <c r="I6"/>
  <c r="I8" s="1"/>
  <c r="H6"/>
  <c r="P6" s="1"/>
  <c r="E6"/>
  <c r="E8" s="1"/>
  <c r="D6"/>
  <c r="O6" s="1"/>
  <c r="G8" i="14"/>
  <c r="E8"/>
  <c r="C8"/>
  <c r="K7"/>
  <c r="I7"/>
  <c r="M7" s="1"/>
  <c r="H7"/>
  <c r="P7" s="1"/>
  <c r="E7"/>
  <c r="D7"/>
  <c r="L7" s="1"/>
  <c r="K6"/>
  <c r="K8" s="1"/>
  <c r="I6"/>
  <c r="M6" s="1"/>
  <c r="M8" s="1"/>
  <c r="H6"/>
  <c r="P6" s="1"/>
  <c r="P8" s="1"/>
  <c r="E6"/>
  <c r="D6"/>
  <c r="L6" s="1"/>
  <c r="G8" i="13"/>
  <c r="E8"/>
  <c r="C8"/>
  <c r="K7"/>
  <c r="I7"/>
  <c r="M7" s="1"/>
  <c r="H7"/>
  <c r="P7" s="1"/>
  <c r="E7"/>
  <c r="D7"/>
  <c r="L7" s="1"/>
  <c r="K6"/>
  <c r="K8" s="1"/>
  <c r="I6"/>
  <c r="M6" s="1"/>
  <c r="M8" s="1"/>
  <c r="H6"/>
  <c r="P6" s="1"/>
  <c r="E6"/>
  <c r="D6"/>
  <c r="L6" s="1"/>
  <c r="G8" i="12"/>
  <c r="C8"/>
  <c r="K7"/>
  <c r="I7"/>
  <c r="I8" s="1"/>
  <c r="H7"/>
  <c r="P7" s="1"/>
  <c r="E7"/>
  <c r="D7"/>
  <c r="O7" s="1"/>
  <c r="Q7" s="1"/>
  <c r="K6"/>
  <c r="K8" s="1"/>
  <c r="I6"/>
  <c r="H6"/>
  <c r="E6"/>
  <c r="M6" s="1"/>
  <c r="D6"/>
  <c r="Q7" i="10"/>
  <c r="Q8"/>
  <c r="Q9"/>
  <c r="Q10"/>
  <c r="Q6"/>
  <c r="P11"/>
  <c r="P10"/>
  <c r="P9"/>
  <c r="D10"/>
  <c r="L10" s="1"/>
  <c r="D9"/>
  <c r="L9" s="1"/>
  <c r="N9" s="1"/>
  <c r="P10" i="11"/>
  <c r="P9"/>
  <c r="D10"/>
  <c r="F10" s="1"/>
  <c r="D11"/>
  <c r="F11" s="1"/>
  <c r="D9"/>
  <c r="D8"/>
  <c r="C12"/>
  <c r="K11"/>
  <c r="I11"/>
  <c r="M11" s="1"/>
  <c r="H11"/>
  <c r="L11" s="1"/>
  <c r="E11"/>
  <c r="K10"/>
  <c r="I10"/>
  <c r="M10" s="1"/>
  <c r="H10"/>
  <c r="E10"/>
  <c r="K9"/>
  <c r="I9"/>
  <c r="H9"/>
  <c r="E9"/>
  <c r="M9" s="1"/>
  <c r="K8"/>
  <c r="I8"/>
  <c r="M8" s="1"/>
  <c r="H8"/>
  <c r="J8" s="1"/>
  <c r="E8"/>
  <c r="K7"/>
  <c r="I7"/>
  <c r="H7"/>
  <c r="E7"/>
  <c r="D7"/>
  <c r="F7" s="1"/>
  <c r="K6"/>
  <c r="I6"/>
  <c r="H6"/>
  <c r="E6"/>
  <c r="D6"/>
  <c r="D11" i="10"/>
  <c r="E11"/>
  <c r="G11"/>
  <c r="I11"/>
  <c r="K11"/>
  <c r="M11"/>
  <c r="C11"/>
  <c r="M9"/>
  <c r="M10"/>
  <c r="K9"/>
  <c r="K10"/>
  <c r="J9"/>
  <c r="J10"/>
  <c r="I9"/>
  <c r="I10"/>
  <c r="H9"/>
  <c r="H10"/>
  <c r="E9"/>
  <c r="E10"/>
  <c r="F10"/>
  <c r="H8"/>
  <c r="J8" s="1"/>
  <c r="I8"/>
  <c r="K8"/>
  <c r="E8"/>
  <c r="D8"/>
  <c r="F8" s="1"/>
  <c r="K7"/>
  <c r="I7"/>
  <c r="H7"/>
  <c r="E7"/>
  <c r="D7"/>
  <c r="K6"/>
  <c r="I6"/>
  <c r="H6"/>
  <c r="E6"/>
  <c r="D6"/>
  <c r="F6" s="1"/>
  <c r="G8" i="9"/>
  <c r="C8"/>
  <c r="K7"/>
  <c r="I7"/>
  <c r="H7"/>
  <c r="F7"/>
  <c r="E7"/>
  <c r="D7"/>
  <c r="K6"/>
  <c r="K8" s="1"/>
  <c r="I6"/>
  <c r="I8" s="1"/>
  <c r="H6"/>
  <c r="E6"/>
  <c r="D6"/>
  <c r="G8" i="8"/>
  <c r="C8"/>
  <c r="K7"/>
  <c r="I7"/>
  <c r="H7"/>
  <c r="E7"/>
  <c r="D7"/>
  <c r="F7" s="1"/>
  <c r="K6"/>
  <c r="I6"/>
  <c r="H6"/>
  <c r="E6"/>
  <c r="D6"/>
  <c r="G8" i="7"/>
  <c r="C8"/>
  <c r="K7"/>
  <c r="I7"/>
  <c r="M7" s="1"/>
  <c r="H7"/>
  <c r="J7" s="1"/>
  <c r="E7"/>
  <c r="D7"/>
  <c r="F7" s="1"/>
  <c r="K6"/>
  <c r="I6"/>
  <c r="I8" s="1"/>
  <c r="H6"/>
  <c r="E6"/>
  <c r="E8" s="1"/>
  <c r="D6"/>
  <c r="F6" s="1"/>
  <c r="G8" i="6"/>
  <c r="C8"/>
  <c r="K7"/>
  <c r="N7" s="1"/>
  <c r="I7"/>
  <c r="H7"/>
  <c r="J7" s="1"/>
  <c r="F7"/>
  <c r="E7"/>
  <c r="M7" s="1"/>
  <c r="D7"/>
  <c r="L7" s="1"/>
  <c r="K6"/>
  <c r="I6"/>
  <c r="I8" s="1"/>
  <c r="H6"/>
  <c r="J6" s="1"/>
  <c r="J8" s="1"/>
  <c r="E6"/>
  <c r="E8" s="1"/>
  <c r="D6"/>
  <c r="F6" s="1"/>
  <c r="F8" s="1"/>
  <c r="G8" i="5"/>
  <c r="C8"/>
  <c r="K7"/>
  <c r="I7"/>
  <c r="H7"/>
  <c r="E7"/>
  <c r="D7"/>
  <c r="D8" s="1"/>
  <c r="K6"/>
  <c r="I6"/>
  <c r="H6"/>
  <c r="E6"/>
  <c r="D6"/>
  <c r="P7" i="4"/>
  <c r="D6"/>
  <c r="G8"/>
  <c r="C8"/>
  <c r="K7"/>
  <c r="I7"/>
  <c r="H7"/>
  <c r="J7" s="1"/>
  <c r="E7"/>
  <c r="D7"/>
  <c r="K6"/>
  <c r="K8" s="1"/>
  <c r="I6"/>
  <c r="H6"/>
  <c r="E6"/>
  <c r="E8" s="1"/>
  <c r="D8" i="1"/>
  <c r="E8"/>
  <c r="F8"/>
  <c r="G8"/>
  <c r="O8"/>
  <c r="H6"/>
  <c r="P7"/>
  <c r="Q7" s="1"/>
  <c r="P6"/>
  <c r="O7"/>
  <c r="O6"/>
  <c r="M6"/>
  <c r="L6"/>
  <c r="K7"/>
  <c r="K6"/>
  <c r="I7"/>
  <c r="I8" s="1"/>
  <c r="H7"/>
  <c r="L7" s="1"/>
  <c r="J6"/>
  <c r="I6"/>
  <c r="C8"/>
  <c r="E7"/>
  <c r="E6"/>
  <c r="D7"/>
  <c r="F7" s="1"/>
  <c r="D6"/>
  <c r="F6" s="1"/>
  <c r="H8" i="9" l="1"/>
  <c r="D8"/>
  <c r="E8" i="12"/>
  <c r="F6" i="8"/>
  <c r="M7"/>
  <c r="E8"/>
  <c r="J6"/>
  <c r="Q6" i="19"/>
  <c r="M6"/>
  <c r="M8" s="1"/>
  <c r="L6"/>
  <c r="L7"/>
  <c r="N7" s="1"/>
  <c r="F6"/>
  <c r="F7"/>
  <c r="R7" i="18"/>
  <c r="F6"/>
  <c r="F8" s="1"/>
  <c r="O6"/>
  <c r="F7"/>
  <c r="O7"/>
  <c r="Q7" s="1"/>
  <c r="S7" s="1"/>
  <c r="T7" s="1"/>
  <c r="I8"/>
  <c r="J6"/>
  <c r="N6"/>
  <c r="J7"/>
  <c r="D8"/>
  <c r="H8"/>
  <c r="K8" i="17"/>
  <c r="P8"/>
  <c r="M7"/>
  <c r="N7" s="1"/>
  <c r="R7" s="1"/>
  <c r="E8"/>
  <c r="M6"/>
  <c r="F6"/>
  <c r="O6"/>
  <c r="F7"/>
  <c r="O7"/>
  <c r="Q7" s="1"/>
  <c r="I8"/>
  <c r="J6"/>
  <c r="N6"/>
  <c r="J7"/>
  <c r="D8"/>
  <c r="H8"/>
  <c r="P8" i="16"/>
  <c r="L7"/>
  <c r="K8"/>
  <c r="M7"/>
  <c r="N7" s="1"/>
  <c r="E8"/>
  <c r="L8"/>
  <c r="F6"/>
  <c r="O6"/>
  <c r="F7"/>
  <c r="O7"/>
  <c r="Q7" s="1"/>
  <c r="I8"/>
  <c r="J6"/>
  <c r="N6"/>
  <c r="J7"/>
  <c r="D8"/>
  <c r="H8"/>
  <c r="P8" i="15"/>
  <c r="M6"/>
  <c r="M8" s="1"/>
  <c r="L6"/>
  <c r="L7"/>
  <c r="N7" s="1"/>
  <c r="F6"/>
  <c r="F8" s="1"/>
  <c r="F7"/>
  <c r="N7" i="14"/>
  <c r="F6"/>
  <c r="F8" s="1"/>
  <c r="O6"/>
  <c r="F7"/>
  <c r="O7"/>
  <c r="Q7" s="1"/>
  <c r="I8"/>
  <c r="J6"/>
  <c r="N6"/>
  <c r="J7"/>
  <c r="D8"/>
  <c r="N7" i="13"/>
  <c r="L8"/>
  <c r="P8"/>
  <c r="F6"/>
  <c r="O6"/>
  <c r="F7"/>
  <c r="O7"/>
  <c r="Q7" s="1"/>
  <c r="I8"/>
  <c r="J6"/>
  <c r="N6"/>
  <c r="J7"/>
  <c r="D8"/>
  <c r="H8"/>
  <c r="M7" i="12"/>
  <c r="M8" s="1"/>
  <c r="F7"/>
  <c r="D8"/>
  <c r="F6"/>
  <c r="O6"/>
  <c r="O8" s="1"/>
  <c r="L6"/>
  <c r="P6"/>
  <c r="P8" s="1"/>
  <c r="L7"/>
  <c r="N7" s="1"/>
  <c r="J6"/>
  <c r="N6"/>
  <c r="J7"/>
  <c r="Q6"/>
  <c r="F9" i="10"/>
  <c r="F11" s="1"/>
  <c r="O9"/>
  <c r="N10"/>
  <c r="O10" s="1"/>
  <c r="R10" s="1"/>
  <c r="L9" i="11"/>
  <c r="O9" s="1"/>
  <c r="M7"/>
  <c r="L8"/>
  <c r="J11"/>
  <c r="J6"/>
  <c r="J10"/>
  <c r="F9"/>
  <c r="M6"/>
  <c r="L7"/>
  <c r="F8"/>
  <c r="J9"/>
  <c r="L6"/>
  <c r="L10"/>
  <c r="F6"/>
  <c r="J7"/>
  <c r="J7" i="10"/>
  <c r="F7"/>
  <c r="M8"/>
  <c r="M7"/>
  <c r="L8"/>
  <c r="N8" s="1"/>
  <c r="O8" s="1"/>
  <c r="J6"/>
  <c r="M6"/>
  <c r="L7"/>
  <c r="N7" s="1"/>
  <c r="L6"/>
  <c r="J7" i="9"/>
  <c r="E8"/>
  <c r="M7"/>
  <c r="F6"/>
  <c r="F8" s="1"/>
  <c r="J6"/>
  <c r="J8" s="1"/>
  <c r="M6"/>
  <c r="L7"/>
  <c r="N7" s="1"/>
  <c r="L6"/>
  <c r="J7" i="8"/>
  <c r="I8"/>
  <c r="F8"/>
  <c r="M6"/>
  <c r="M8" s="1"/>
  <c r="L7"/>
  <c r="N7" s="1"/>
  <c r="L6"/>
  <c r="D8"/>
  <c r="K8"/>
  <c r="F8" i="7"/>
  <c r="K8"/>
  <c r="D8"/>
  <c r="J6"/>
  <c r="M6"/>
  <c r="M8" s="1"/>
  <c r="L7"/>
  <c r="N7" s="1"/>
  <c r="L6"/>
  <c r="M7" i="5"/>
  <c r="E8"/>
  <c r="H8"/>
  <c r="O7" i="6"/>
  <c r="P7" s="1"/>
  <c r="M6"/>
  <c r="M8" s="1"/>
  <c r="L6"/>
  <c r="L8" s="1"/>
  <c r="D8"/>
  <c r="H8"/>
  <c r="K8"/>
  <c r="I8" i="5"/>
  <c r="J7"/>
  <c r="K8"/>
  <c r="F6"/>
  <c r="J6"/>
  <c r="J8" s="1"/>
  <c r="M6"/>
  <c r="M8" s="1"/>
  <c r="L7"/>
  <c r="N7" s="1"/>
  <c r="L6"/>
  <c r="F7"/>
  <c r="F8" s="1"/>
  <c r="D8" i="4"/>
  <c r="I8"/>
  <c r="M7"/>
  <c r="H8"/>
  <c r="J6"/>
  <c r="J8" s="1"/>
  <c r="M7" i="1"/>
  <c r="N7" s="1"/>
  <c r="K8"/>
  <c r="M8"/>
  <c r="J7"/>
  <c r="Q6"/>
  <c r="N6"/>
  <c r="M6" i="4"/>
  <c r="L6"/>
  <c r="L7"/>
  <c r="F6"/>
  <c r="F8" s="1"/>
  <c r="F7"/>
  <c r="Q9" i="11" l="1"/>
  <c r="R9" s="1"/>
  <c r="T7" i="19"/>
  <c r="R7"/>
  <c r="S7" s="1"/>
  <c r="L8"/>
  <c r="N6"/>
  <c r="Q8"/>
  <c r="F8"/>
  <c r="O8" i="18"/>
  <c r="Q6"/>
  <c r="J8"/>
  <c r="R6"/>
  <c r="R8" s="1"/>
  <c r="M8" i="17"/>
  <c r="S7"/>
  <c r="T7" s="1"/>
  <c r="F8"/>
  <c r="Q6"/>
  <c r="R6"/>
  <c r="R8" s="1"/>
  <c r="M8" i="16"/>
  <c r="N8"/>
  <c r="R6"/>
  <c r="R7"/>
  <c r="S7" s="1"/>
  <c r="T7" s="1"/>
  <c r="F8"/>
  <c r="J8"/>
  <c r="R7" i="15"/>
  <c r="S7" s="1"/>
  <c r="T7" s="1"/>
  <c r="N6"/>
  <c r="J8" i="13"/>
  <c r="Q6" i="14"/>
  <c r="R6"/>
  <c r="R7"/>
  <c r="T7" s="1"/>
  <c r="O8" i="13"/>
  <c r="Q6"/>
  <c r="R7"/>
  <c r="S7" s="1"/>
  <c r="T7" s="1"/>
  <c r="F8"/>
  <c r="N8"/>
  <c r="R6"/>
  <c r="R8" s="1"/>
  <c r="F8" i="12"/>
  <c r="O11" i="11"/>
  <c r="O10"/>
  <c r="O6"/>
  <c r="O8"/>
  <c r="O7" i="10"/>
  <c r="N6"/>
  <c r="M8" i="9"/>
  <c r="P7"/>
  <c r="L8"/>
  <c r="N6"/>
  <c r="N6" i="8"/>
  <c r="O7" i="7"/>
  <c r="P7" s="1"/>
  <c r="Q7" s="1"/>
  <c r="N6"/>
  <c r="N6" i="6"/>
  <c r="L8" i="5"/>
  <c r="N6"/>
  <c r="O7"/>
  <c r="P7" s="1"/>
  <c r="Q7" s="1"/>
  <c r="M8" i="4"/>
  <c r="N7"/>
  <c r="O7" s="1"/>
  <c r="Q7" s="1"/>
  <c r="R7" i="1"/>
  <c r="T7" s="1"/>
  <c r="S8"/>
  <c r="R6"/>
  <c r="L8" i="4"/>
  <c r="Q11" i="11" l="1"/>
  <c r="R11" s="1"/>
  <c r="Q10"/>
  <c r="R10" s="1"/>
  <c r="Q8"/>
  <c r="R8" s="1"/>
  <c r="Q6"/>
  <c r="O12"/>
  <c r="N8" i="19"/>
  <c r="R6"/>
  <c r="S6" i="18"/>
  <c r="S6" i="17"/>
  <c r="Q8" i="16"/>
  <c r="S6"/>
  <c r="R8"/>
  <c r="R6" i="15"/>
  <c r="Q8" i="13"/>
  <c r="S6"/>
  <c r="S8" i="12"/>
  <c r="R9" i="10"/>
  <c r="O7" i="11"/>
  <c r="O6" i="10"/>
  <c r="N8" i="9"/>
  <c r="O6" i="7"/>
  <c r="N8" i="6"/>
  <c r="O6"/>
  <c r="O6" i="5"/>
  <c r="N8"/>
  <c r="T6" i="1"/>
  <c r="N8" i="4"/>
  <c r="O6"/>
  <c r="P6" s="1"/>
  <c r="R7" i="11" l="1"/>
  <c r="Q7"/>
  <c r="Q12"/>
  <c r="S6" i="19"/>
  <c r="T6" i="18"/>
  <c r="T8" s="1"/>
  <c r="T6" i="17"/>
  <c r="T8" s="1"/>
  <c r="S8" i="16"/>
  <c r="T6"/>
  <c r="T8" s="1"/>
  <c r="R8" i="15"/>
  <c r="S6"/>
  <c r="T6" i="14"/>
  <c r="S8" i="13"/>
  <c r="T6"/>
  <c r="T8" s="1"/>
  <c r="R6" i="11"/>
  <c r="O8" i="7"/>
  <c r="P6"/>
  <c r="P6" i="6"/>
  <c r="O8" i="5"/>
  <c r="P6"/>
  <c r="O8" i="4"/>
  <c r="S8" i="19" l="1"/>
  <c r="T6"/>
  <c r="T8" s="1"/>
  <c r="T6" i="15"/>
  <c r="R11" i="10"/>
  <c r="O8" i="9"/>
  <c r="P6"/>
  <c r="P8" s="1"/>
  <c r="P8" i="7"/>
  <c r="Q6"/>
  <c r="P8" i="5"/>
  <c r="Q6"/>
  <c r="P8" i="4"/>
  <c r="Q6"/>
  <c r="Q8" s="1"/>
</calcChain>
</file>

<file path=xl/sharedStrings.xml><?xml version="1.0" encoding="utf-8"?>
<sst xmlns="http://schemas.openxmlformats.org/spreadsheetml/2006/main" count="558" uniqueCount="76">
  <si>
    <t>dk;kZy;%&amp; iz/kkukpk;Z]jktdh; mPp ek/;fed fo|ky;]pkMh pkSrhuk ¼tks/kiqj½</t>
  </si>
  <si>
    <t>S.No.</t>
  </si>
  <si>
    <t>Month</t>
  </si>
  <si>
    <t>Pay to be Due</t>
  </si>
  <si>
    <t>Pay Already Drawn</t>
  </si>
  <si>
    <t>Pay Difference Due</t>
  </si>
  <si>
    <t>CPF</t>
  </si>
  <si>
    <t>Total Deduction</t>
  </si>
  <si>
    <t>Net Payable Amount</t>
  </si>
  <si>
    <t>Paid Bill   No./Date</t>
  </si>
  <si>
    <t>Incashment Date Tv./Date</t>
  </si>
  <si>
    <t xml:space="preserve">PAY </t>
  </si>
  <si>
    <t>DA</t>
  </si>
  <si>
    <t>HRA</t>
  </si>
  <si>
    <t>TOTAL</t>
  </si>
  <si>
    <t xml:space="preserve">PAY  </t>
  </si>
  <si>
    <t>Dedu. To be due</t>
  </si>
  <si>
    <t>dedu.Already Ded.</t>
  </si>
  <si>
    <t>Difference Due</t>
  </si>
  <si>
    <t>INCOME-TAXE</t>
  </si>
  <si>
    <r>
      <t xml:space="preserve">izekf.kr fd;k tkrk gSa fd </t>
    </r>
    <r>
      <rPr>
        <sz val="12"/>
        <rFont val="Arial"/>
        <family val="2"/>
      </rPr>
      <t>G.F.&amp;R.-186</t>
    </r>
    <r>
      <rPr>
        <sz val="16"/>
        <rFont val="DevLys 010"/>
      </rPr>
      <t xml:space="preserve"> ds rgr dk;kZy; izfr;ksa esa vko';d bUnzkt dj fy;k x;k gSA </t>
    </r>
  </si>
  <si>
    <t>osru ,fj;j vUrj rkfydk   vof/k%&amp;01-10-17ls 30-11-17 rd</t>
  </si>
  <si>
    <r>
      <t xml:space="preserve"> Name- </t>
    </r>
    <r>
      <rPr>
        <b/>
        <sz val="16"/>
        <rFont val="Kruti Dev 010"/>
      </rPr>
      <t xml:space="preserve">                v'kksd fo'uksbZ izk/;kid                                                                   ewy osru 45600]ysoy&amp;12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</si>
  <si>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 izhrs'k dqekj izk/;kid                                                                   ewy osru 44300]ysoy&amp;12                                                                                                   </t>
    </r>
  </si>
  <si>
    <t>INCOME-TAX</t>
  </si>
  <si>
    <t>52/26-10-17</t>
  </si>
  <si>
    <t>41848/01-11-17</t>
  </si>
  <si>
    <t>57/28-11-17</t>
  </si>
  <si>
    <t>48688/01-12-17</t>
  </si>
  <si>
    <r>
      <t xml:space="preserve"> Name- </t>
    </r>
    <r>
      <rPr>
        <b/>
        <sz val="16"/>
        <rFont val="Kruti Dev 010"/>
      </rPr>
      <t xml:space="preserve">                xksikyk jke o-v-                                                                   ewy osru 69200 ]ysoy&amp;13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</si>
  <si>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iqj"kksRre nkl] o-fy-                                                                ewy osru 34300 ]ysoy&amp;8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</si>
  <si>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x.kirjke]v/;kid                                                               ewy osru 57800 ]ysoy&amp;12                                                                                                   </t>
    </r>
  </si>
  <si>
    <t>osru ,fj;j vUrj rkfydk   vof/k%&amp;01-10-17 ls 30-11-17 rd</t>
  </si>
  <si>
    <t>osru ,fj;j vUrj rkfydk   vof/k%&amp;01-10-17 ls 28-02-2018 rd</t>
  </si>
  <si>
    <r>
      <t xml:space="preserve"> Name- </t>
    </r>
    <r>
      <rPr>
        <b/>
        <sz val="16"/>
        <rFont val="Kruti Dev 010"/>
      </rPr>
      <t xml:space="preserve">               d.kZflag] o-v/;kid                                                               ewy osru 57800 ]ysoy&amp;12                                                                                                   </t>
    </r>
  </si>
  <si>
    <t>osru ,fj;j vUrj rkfydk   vof/k%&amp;01-10-17 ls 31-03-2018 rd</t>
  </si>
  <si>
    <t>GPF</t>
  </si>
  <si>
    <r>
      <t xml:space="preserve"> Name- </t>
    </r>
    <r>
      <rPr>
        <b/>
        <sz val="16"/>
        <rFont val="Kruti Dev 010"/>
      </rPr>
      <t xml:space="preserve">                ujsUnzflag]izk/;kid                                                                 ewy osru 41300]ysoy&amp;11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</si>
  <si>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 izeksn dqekj] v/;kid                                                                ewy osru 41300]ysoy&amp;11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</si>
  <si>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 izsepan]o-v-                                                                ewy osru 47900]ysoy&amp;11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</si>
  <si>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Hktuyky] izk/;kid                                                             ewy osru 44300]ysoy&amp;12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</si>
  <si>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fotsUnz dqekj]o-v-                                                             ewy osru 38900]ysoy&amp;11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</si>
  <si>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lfork dqYgjh]o-v-                                                             ewy osru 38900]ysoy&amp;11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</si>
  <si>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 [ksrflag] izk/;kid                                 ewy osru 41300]ysoy&amp;11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</si>
  <si>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 lat; dqekj pkS/kjh]izk/;kd                               ewy osru 41300]ysoy&amp;11                                                                                                   </t>
    </r>
  </si>
  <si>
    <t>55/21-11-17</t>
  </si>
  <si>
    <t>46124/24-11-1</t>
  </si>
  <si>
    <t>59/28-11-17</t>
  </si>
  <si>
    <t>51502/18-12-17</t>
  </si>
  <si>
    <t>54/28-10-17</t>
  </si>
  <si>
    <t>41720/01-11-17</t>
  </si>
  <si>
    <t>53/26-10-17</t>
  </si>
  <si>
    <t>41752/01-11-17</t>
  </si>
  <si>
    <t>58/28-11-17</t>
  </si>
  <si>
    <t>48884/02-12-17</t>
  </si>
  <si>
    <t>125/30-10-17</t>
  </si>
  <si>
    <t>51557/01-11-17</t>
  </si>
  <si>
    <t>62/23-12-17</t>
  </si>
  <si>
    <t>59765/01-02-18</t>
  </si>
  <si>
    <t>67/29-01-18</t>
  </si>
  <si>
    <t>59763/01-02-18</t>
  </si>
  <si>
    <t>74/27-0-18</t>
  </si>
  <si>
    <t>68004/05-03-2018</t>
  </si>
  <si>
    <t>/12-04-18</t>
  </si>
  <si>
    <t>02/06-04-18</t>
  </si>
  <si>
    <r>
      <t xml:space="preserve"> Name- </t>
    </r>
    <r>
      <rPr>
        <b/>
        <sz val="16"/>
        <rFont val="Kruti Dev 010"/>
      </rPr>
      <t xml:space="preserve">               cxlkjke fo'uksbZ ]izk/;kid                                                                 ewy osru 67200 ]ysoy&amp;13                                                                                                   </t>
    </r>
  </si>
  <si>
    <r>
      <t xml:space="preserve">izekf.kr fd;k tkrk gSa fd </t>
    </r>
    <r>
      <rPr>
        <sz val="12"/>
        <rFont val="Arial"/>
        <family val="2"/>
      </rPr>
      <t>G.F.&amp;AR.-186</t>
    </r>
    <r>
      <rPr>
        <sz val="16"/>
        <rFont val="DevLys 010"/>
      </rPr>
      <t xml:space="preserve"> ds rgr dk;kZy; izfr;ksa esa vko';d bUnzkt dj fy;k x;k gSA </t>
    </r>
  </si>
  <si>
    <r>
      <t xml:space="preserve">izekf.kr fd;k tkrk gSa fd </t>
    </r>
    <r>
      <rPr>
        <sz val="12"/>
        <rFont val="Arial"/>
        <family val="2"/>
      </rPr>
      <t>G.F.&amp; AR.-186</t>
    </r>
    <r>
      <rPr>
        <sz val="16"/>
        <rFont val="DevLys 010"/>
      </rPr>
      <t xml:space="preserve"> ds rgr dk;kZy; izfr;ksa esa vko';d bUnzkt dj fy;k x;k gSA </t>
    </r>
  </si>
  <si>
    <r>
      <t xml:space="preserve"> Name- </t>
    </r>
    <r>
      <rPr>
        <b/>
        <sz val="16"/>
        <rFont val="Kruti Dev 010"/>
      </rPr>
      <t xml:space="preserve">               gjyky jke fo'uksbZ]o-'kk-f'k-                                                          ewy osru 69200 ]ysoy&amp;13                                                                                                   </t>
    </r>
  </si>
  <si>
    <r>
      <t xml:space="preserve"> Name- </t>
    </r>
    <r>
      <rPr>
        <b/>
        <sz val="16"/>
        <rFont val="Kruti Dev 010"/>
      </rPr>
      <t xml:space="preserve">               fd'kuyky ] pJsd                                                                ewy osru 30200  ]ysoy&amp;3                                                                                                   </t>
    </r>
  </si>
  <si>
    <t>60/23-12-17</t>
  </si>
  <si>
    <t>53619/02-01-18</t>
  </si>
  <si>
    <t>66/29-01-18</t>
  </si>
  <si>
    <t>59803/01-02-18</t>
  </si>
  <si>
    <t>73/27-02-18</t>
  </si>
  <si>
    <t>68002/05-03-18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</si>
</sst>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13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6"/>
      <name val="DevLys 010"/>
    </font>
    <font>
      <sz val="12"/>
      <name val="Arial"/>
      <family val="2"/>
    </font>
    <font>
      <b/>
      <sz val="22"/>
      <name val="Kruti Dev 010"/>
    </font>
    <font>
      <b/>
      <sz val="18"/>
      <name val="Kruti Dev 01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Kruti Dev 01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activeCell="A3" sqref="A3:R3"/>
    </sheetView>
  </sheetViews>
  <sheetFormatPr defaultRowHeight="15"/>
  <cols>
    <col min="1" max="16384" width="9.140625" style="2"/>
  </cols>
  <sheetData>
    <row r="1" spans="1:18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0.2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" t="s">
        <v>7</v>
      </c>
      <c r="P4" s="1" t="s">
        <v>8</v>
      </c>
      <c r="Q4" s="1" t="s">
        <v>9</v>
      </c>
      <c r="R4" s="1" t="s">
        <v>10</v>
      </c>
    </row>
    <row r="5" spans="1:18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"/>
      <c r="P5" s="1"/>
      <c r="Q5" s="1"/>
      <c r="R5" s="1"/>
    </row>
    <row r="6" spans="1:18" ht="56.25" customHeight="1">
      <c r="A6" s="3">
        <v>1</v>
      </c>
      <c r="B6" s="4">
        <v>43009</v>
      </c>
      <c r="C6" s="5">
        <v>30200</v>
      </c>
      <c r="D6" s="5">
        <f>C6*5/100</f>
        <v>1510</v>
      </c>
      <c r="E6" s="5">
        <f>C6*8/100</f>
        <v>2416</v>
      </c>
      <c r="F6" s="5">
        <f>C6+D6+E6</f>
        <v>34126</v>
      </c>
      <c r="G6" s="6">
        <v>11500</v>
      </c>
      <c r="H6" s="5">
        <f>G6*139/100</f>
        <v>15985</v>
      </c>
      <c r="I6" s="5">
        <f>G6*10/100</f>
        <v>1150</v>
      </c>
      <c r="J6" s="5">
        <f>G6+H6+I6</f>
        <v>28635</v>
      </c>
      <c r="K6" s="5">
        <f>C6-G6</f>
        <v>18700</v>
      </c>
      <c r="L6" s="5">
        <f>D6-H6</f>
        <v>-14475</v>
      </c>
      <c r="M6" s="5">
        <f>E6-I6</f>
        <v>1266</v>
      </c>
      <c r="N6" s="5">
        <f>K6+L6+M6</f>
        <v>5491</v>
      </c>
      <c r="O6" s="5">
        <v>0</v>
      </c>
      <c r="P6" s="5">
        <f>N6-O6</f>
        <v>5491</v>
      </c>
      <c r="Q6" s="19" t="s">
        <v>25</v>
      </c>
      <c r="R6" s="20" t="s">
        <v>26</v>
      </c>
    </row>
    <row r="7" spans="1:18" ht="56.25" customHeight="1">
      <c r="A7" s="3">
        <v>2</v>
      </c>
      <c r="B7" s="4">
        <v>43040</v>
      </c>
      <c r="C7" s="5">
        <v>30200</v>
      </c>
      <c r="D7" s="5">
        <f>C7*5/100</f>
        <v>1510</v>
      </c>
      <c r="E7" s="5">
        <f>C7*8/100</f>
        <v>2416</v>
      </c>
      <c r="F7" s="5">
        <f>C7+D7+E7</f>
        <v>34126</v>
      </c>
      <c r="G7" s="6">
        <v>11500</v>
      </c>
      <c r="H7" s="5">
        <f>G7*139/100</f>
        <v>15985</v>
      </c>
      <c r="I7" s="5">
        <f>G7*10/100</f>
        <v>1150</v>
      </c>
      <c r="J7" s="5">
        <f>G7+H7+I7</f>
        <v>28635</v>
      </c>
      <c r="K7" s="5">
        <f>C7-G7</f>
        <v>18700</v>
      </c>
      <c r="L7" s="5">
        <f>D7-H7</f>
        <v>-14475</v>
      </c>
      <c r="M7" s="5">
        <f>E7-I7</f>
        <v>1266</v>
      </c>
      <c r="N7" s="5">
        <f>K7+L7+M7</f>
        <v>5491</v>
      </c>
      <c r="O7" s="5">
        <v>0</v>
      </c>
      <c r="P7" s="5">
        <f>N7-O7</f>
        <v>5491</v>
      </c>
      <c r="Q7" s="19" t="s">
        <v>27</v>
      </c>
      <c r="R7" s="20" t="s">
        <v>28</v>
      </c>
    </row>
    <row r="8" spans="1:18" ht="56.25" customHeight="1">
      <c r="A8" s="8"/>
      <c r="B8" s="8"/>
      <c r="C8" s="10">
        <f>C6+C7</f>
        <v>60400</v>
      </c>
      <c r="D8" s="10">
        <f t="shared" ref="D8:P8" si="0">D6+D7</f>
        <v>3020</v>
      </c>
      <c r="E8" s="10">
        <f t="shared" si="0"/>
        <v>4832</v>
      </c>
      <c r="F8" s="10">
        <f t="shared" si="0"/>
        <v>68252</v>
      </c>
      <c r="G8" s="10">
        <f t="shared" si="0"/>
        <v>23000</v>
      </c>
      <c r="H8" s="10">
        <f t="shared" si="0"/>
        <v>31970</v>
      </c>
      <c r="I8" s="10">
        <f t="shared" si="0"/>
        <v>2300</v>
      </c>
      <c r="J8" s="10">
        <f t="shared" si="0"/>
        <v>57270</v>
      </c>
      <c r="K8" s="10">
        <f t="shared" si="0"/>
        <v>37400</v>
      </c>
      <c r="L8" s="10">
        <f t="shared" si="0"/>
        <v>-28950</v>
      </c>
      <c r="M8" s="10">
        <f t="shared" si="0"/>
        <v>2532</v>
      </c>
      <c r="N8" s="10">
        <f t="shared" si="0"/>
        <v>10982</v>
      </c>
      <c r="O8" s="10">
        <f t="shared" si="0"/>
        <v>0</v>
      </c>
      <c r="P8" s="10">
        <f t="shared" si="0"/>
        <v>10982</v>
      </c>
      <c r="Q8" s="8"/>
      <c r="R8" s="8"/>
    </row>
    <row r="9" spans="1:18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</sheetData>
  <mergeCells count="13">
    <mergeCell ref="P4:P5"/>
    <mergeCell ref="Q4:Q5"/>
    <mergeCell ref="R4:R5"/>
    <mergeCell ref="A9:R9"/>
    <mergeCell ref="A1:R1"/>
    <mergeCell ref="A2:R2"/>
    <mergeCell ref="A3:R3"/>
    <mergeCell ref="A4:A5"/>
    <mergeCell ref="B4:B5"/>
    <mergeCell ref="C4:F4"/>
    <mergeCell ref="G4:J4"/>
    <mergeCell ref="K4:N4"/>
    <mergeCell ref="O4:O5"/>
  </mergeCells>
  <pageMargins left="0.7" right="0.7" top="0.75" bottom="0.75" header="0.3" footer="0.3"/>
  <pageSetup paperSize="9" scale="7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opLeftCell="B5" workbookViewId="0">
      <selection activeCell="A13" sqref="A13:T13"/>
    </sheetView>
  </sheetViews>
  <sheetFormatPr defaultRowHeight="15"/>
  <cols>
    <col min="1" max="16384" width="9.140625" style="2"/>
  </cols>
  <sheetData>
    <row r="1" spans="1:20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3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0.2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24</v>
      </c>
      <c r="P4" s="16" t="s">
        <v>36</v>
      </c>
      <c r="Q4" s="1" t="s">
        <v>7</v>
      </c>
      <c r="R4" s="1" t="s">
        <v>8</v>
      </c>
      <c r="S4" s="1" t="s">
        <v>9</v>
      </c>
      <c r="T4" s="1" t="s">
        <v>10</v>
      </c>
    </row>
    <row r="5" spans="1:20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7"/>
      <c r="Q5" s="1"/>
      <c r="R5" s="1"/>
      <c r="S5" s="1"/>
      <c r="T5" s="1"/>
    </row>
    <row r="6" spans="1:20" ht="42" customHeight="1">
      <c r="A6" s="3">
        <v>1</v>
      </c>
      <c r="B6" s="4">
        <v>43009</v>
      </c>
      <c r="C6" s="5">
        <v>57800</v>
      </c>
      <c r="D6" s="5">
        <f>C6*5/100</f>
        <v>2890</v>
      </c>
      <c r="E6" s="5">
        <f>C6*8/100</f>
        <v>4624</v>
      </c>
      <c r="F6" s="5">
        <f>C6+D6+E6</f>
        <v>65314</v>
      </c>
      <c r="G6" s="6">
        <v>22350</v>
      </c>
      <c r="H6" s="5">
        <f>G6*139/100</f>
        <v>31066.5</v>
      </c>
      <c r="I6" s="5">
        <f>G6*10/100</f>
        <v>2235</v>
      </c>
      <c r="J6" s="5">
        <f>G6+H6+I6</f>
        <v>55651.5</v>
      </c>
      <c r="K6" s="5">
        <f>C6-G6</f>
        <v>35450</v>
      </c>
      <c r="L6" s="5">
        <f>D6-H6</f>
        <v>-28176.5</v>
      </c>
      <c r="M6" s="5">
        <f>E6-I6</f>
        <v>2389</v>
      </c>
      <c r="N6" s="5">
        <v>9662</v>
      </c>
      <c r="O6" s="5">
        <f>N6*10/100</f>
        <v>966.2</v>
      </c>
      <c r="P6" s="5">
        <v>0</v>
      </c>
      <c r="Q6" s="5">
        <f>O6+P6</f>
        <v>966.2</v>
      </c>
      <c r="R6" s="5">
        <f>N6-Q6</f>
        <v>8695.7999999999993</v>
      </c>
      <c r="S6" s="19" t="s">
        <v>55</v>
      </c>
      <c r="T6" s="20" t="s">
        <v>56</v>
      </c>
    </row>
    <row r="7" spans="1:20" ht="42" customHeight="1">
      <c r="A7" s="3">
        <v>2</v>
      </c>
      <c r="B7" s="4">
        <v>43040</v>
      </c>
      <c r="C7" s="5">
        <v>57800</v>
      </c>
      <c r="D7" s="5">
        <f>C7*5/100</f>
        <v>2890</v>
      </c>
      <c r="E7" s="5">
        <f>C7*8/100</f>
        <v>4624</v>
      </c>
      <c r="F7" s="5">
        <f>C7+D7+E7</f>
        <v>65314</v>
      </c>
      <c r="G7" s="6">
        <v>22350</v>
      </c>
      <c r="H7" s="5">
        <f>G7*139/100</f>
        <v>31066.5</v>
      </c>
      <c r="I7" s="5">
        <f>G7*10/100</f>
        <v>2235</v>
      </c>
      <c r="J7" s="5">
        <f>G7+H7+I7</f>
        <v>55651.5</v>
      </c>
      <c r="K7" s="5">
        <f>C7-G7</f>
        <v>35450</v>
      </c>
      <c r="L7" s="5">
        <f>D7-H7</f>
        <v>-28176.5</v>
      </c>
      <c r="M7" s="5">
        <f>E7-I7</f>
        <v>2389</v>
      </c>
      <c r="N7" s="5">
        <v>9662</v>
      </c>
      <c r="O7" s="5">
        <f>N7*10/100</f>
        <v>966.2</v>
      </c>
      <c r="P7" s="5">
        <v>0</v>
      </c>
      <c r="Q7" s="5">
        <f t="shared" ref="Q7:Q11" si="0">O7+P7</f>
        <v>966.2</v>
      </c>
      <c r="R7" s="5">
        <f>N7-Q7</f>
        <v>8695.7999999999993</v>
      </c>
      <c r="S7" s="19" t="s">
        <v>53</v>
      </c>
      <c r="T7" s="20" t="s">
        <v>54</v>
      </c>
    </row>
    <row r="8" spans="1:20" ht="42" customHeight="1">
      <c r="A8" s="3">
        <v>3</v>
      </c>
      <c r="B8" s="4">
        <v>43070</v>
      </c>
      <c r="C8" s="5">
        <v>57800</v>
      </c>
      <c r="D8" s="5">
        <f>C8*5/100</f>
        <v>2890</v>
      </c>
      <c r="E8" s="5">
        <f>C8*8/100</f>
        <v>4624</v>
      </c>
      <c r="F8" s="5">
        <f>C8+D8+E8</f>
        <v>65314</v>
      </c>
      <c r="G8" s="6">
        <v>22350</v>
      </c>
      <c r="H8" s="5">
        <f>G8*139/100</f>
        <v>31066.5</v>
      </c>
      <c r="I8" s="5">
        <f>G8*10/100</f>
        <v>2235</v>
      </c>
      <c r="J8" s="5">
        <f>G8+H8+I8</f>
        <v>55651.5</v>
      </c>
      <c r="K8" s="5">
        <f>C8-G8</f>
        <v>35450</v>
      </c>
      <c r="L8" s="5">
        <f>D8-H8</f>
        <v>-28176.5</v>
      </c>
      <c r="M8" s="5">
        <f>E8-I8</f>
        <v>2389</v>
      </c>
      <c r="N8" s="5">
        <v>9662</v>
      </c>
      <c r="O8" s="5">
        <f>N8*10/100</f>
        <v>966.2</v>
      </c>
      <c r="P8" s="5">
        <v>0</v>
      </c>
      <c r="Q8" s="5">
        <f t="shared" si="0"/>
        <v>966.2</v>
      </c>
      <c r="R8" s="5">
        <f>N8-Q8</f>
        <v>8695.7999999999993</v>
      </c>
      <c r="S8" s="19" t="s">
        <v>57</v>
      </c>
      <c r="T8" s="20" t="s">
        <v>58</v>
      </c>
    </row>
    <row r="9" spans="1:20" ht="42" customHeight="1">
      <c r="A9" s="3">
        <v>4</v>
      </c>
      <c r="B9" s="4">
        <v>43101</v>
      </c>
      <c r="C9" s="5">
        <v>57800</v>
      </c>
      <c r="D9" s="5">
        <f>7*C9/100</f>
        <v>4046</v>
      </c>
      <c r="E9" s="5">
        <f t="shared" ref="E9:E11" si="1">C9*8/100</f>
        <v>4624</v>
      </c>
      <c r="F9" s="5">
        <f t="shared" ref="F9:F11" si="2">C9+D9+E9</f>
        <v>66470</v>
      </c>
      <c r="G9" s="6">
        <v>22350</v>
      </c>
      <c r="H9" s="5">
        <f t="shared" ref="H9:H11" si="3">G9*139/100</f>
        <v>31066.5</v>
      </c>
      <c r="I9" s="5">
        <f t="shared" ref="I9:I11" si="4">G9*10/100</f>
        <v>2235</v>
      </c>
      <c r="J9" s="5">
        <f t="shared" ref="J9:J11" si="5">G9+H9+I9</f>
        <v>55651.5</v>
      </c>
      <c r="K9" s="5">
        <f t="shared" ref="K9:M11" si="6">C9-G9</f>
        <v>35450</v>
      </c>
      <c r="L9" s="5">
        <f t="shared" si="6"/>
        <v>-27020.5</v>
      </c>
      <c r="M9" s="5">
        <f t="shared" si="6"/>
        <v>2389</v>
      </c>
      <c r="N9" s="5">
        <v>10818</v>
      </c>
      <c r="O9" s="5">
        <f t="shared" ref="O9:O11" si="7">N9*10/100</f>
        <v>1081.8</v>
      </c>
      <c r="P9" s="5">
        <f>C9*2/100</f>
        <v>1156</v>
      </c>
      <c r="Q9" s="5">
        <f t="shared" si="0"/>
        <v>2237.8000000000002</v>
      </c>
      <c r="R9" s="5">
        <f t="shared" ref="R9:R11" si="8">N9-Q9</f>
        <v>8580.2000000000007</v>
      </c>
      <c r="S9" s="19" t="s">
        <v>59</v>
      </c>
      <c r="T9" s="20" t="s">
        <v>60</v>
      </c>
    </row>
    <row r="10" spans="1:20" ht="42" customHeight="1">
      <c r="A10" s="3">
        <v>5</v>
      </c>
      <c r="B10" s="4">
        <v>43132</v>
      </c>
      <c r="C10" s="5">
        <v>57800</v>
      </c>
      <c r="D10" s="5">
        <f t="shared" ref="D10:D11" si="9">7*C10/100</f>
        <v>4046</v>
      </c>
      <c r="E10" s="5">
        <f>C10*8/100</f>
        <v>4624</v>
      </c>
      <c r="F10" s="5">
        <f>C10+D10+E10</f>
        <v>66470</v>
      </c>
      <c r="G10" s="6">
        <v>22350</v>
      </c>
      <c r="H10" s="5">
        <f>G10*139/100</f>
        <v>31066.5</v>
      </c>
      <c r="I10" s="5">
        <f>G10*10/100</f>
        <v>2235</v>
      </c>
      <c r="J10" s="5">
        <f>G10+H10+I10</f>
        <v>55651.5</v>
      </c>
      <c r="K10" s="5">
        <f>C10-G10</f>
        <v>35450</v>
      </c>
      <c r="L10" s="5">
        <f>D10-H10</f>
        <v>-27020.5</v>
      </c>
      <c r="M10" s="5">
        <f>E10-I10</f>
        <v>2389</v>
      </c>
      <c r="N10" s="5">
        <v>10818</v>
      </c>
      <c r="O10" s="5">
        <f>N10*10/100</f>
        <v>1081.8</v>
      </c>
      <c r="P10" s="5">
        <f t="shared" ref="P10:P11" si="10">C10*2/100</f>
        <v>1156</v>
      </c>
      <c r="Q10" s="5">
        <f t="shared" si="0"/>
        <v>2237.8000000000002</v>
      </c>
      <c r="R10" s="5">
        <f>N10-Q10</f>
        <v>8580.2000000000007</v>
      </c>
      <c r="S10" s="19" t="s">
        <v>61</v>
      </c>
      <c r="T10" s="20" t="s">
        <v>62</v>
      </c>
    </row>
    <row r="11" spans="1:20" ht="42" customHeight="1">
      <c r="A11" s="3">
        <v>6</v>
      </c>
      <c r="B11" s="4">
        <v>43177</v>
      </c>
      <c r="C11" s="5">
        <v>57800</v>
      </c>
      <c r="D11" s="5">
        <f t="shared" si="9"/>
        <v>4046</v>
      </c>
      <c r="E11" s="5">
        <f>C11*8/100</f>
        <v>4624</v>
      </c>
      <c r="F11" s="5">
        <f>C11+D11+E11</f>
        <v>66470</v>
      </c>
      <c r="G11" s="6">
        <v>22350</v>
      </c>
      <c r="H11" s="5">
        <f>G11*139/100</f>
        <v>31066.5</v>
      </c>
      <c r="I11" s="5">
        <f>G11*10/100</f>
        <v>2235</v>
      </c>
      <c r="J11" s="5">
        <f>G11+H11+I11</f>
        <v>55651.5</v>
      </c>
      <c r="K11" s="5">
        <f>C11-G11</f>
        <v>35450</v>
      </c>
      <c r="L11" s="5">
        <f>D11-H11</f>
        <v>-27020.5</v>
      </c>
      <c r="M11" s="5">
        <f>E11-I11</f>
        <v>2389</v>
      </c>
      <c r="N11" s="5">
        <v>10818</v>
      </c>
      <c r="O11" s="5">
        <f>N11*10/100</f>
        <v>1081.8</v>
      </c>
      <c r="P11" s="5">
        <v>0</v>
      </c>
      <c r="Q11" s="5">
        <f t="shared" si="0"/>
        <v>1081.8</v>
      </c>
      <c r="R11" s="5">
        <f>N11-Q11</f>
        <v>9736.2000000000007</v>
      </c>
      <c r="S11" s="19" t="s">
        <v>64</v>
      </c>
      <c r="T11" s="20" t="s">
        <v>63</v>
      </c>
    </row>
    <row r="12" spans="1:20" ht="42" customHeight="1">
      <c r="A12" s="8"/>
      <c r="B12" s="8"/>
      <c r="C12" s="10">
        <f>SUM(C6:C11)</f>
        <v>346800</v>
      </c>
      <c r="D12" s="10">
        <f t="shared" ref="D12:R12" si="11">SUM(D6:D11)</f>
        <v>20808</v>
      </c>
      <c r="E12" s="10">
        <f t="shared" si="11"/>
        <v>27744</v>
      </c>
      <c r="F12" s="10">
        <f t="shared" si="11"/>
        <v>395352</v>
      </c>
      <c r="G12" s="10">
        <f t="shared" si="11"/>
        <v>134100</v>
      </c>
      <c r="H12" s="10">
        <v>186392</v>
      </c>
      <c r="I12" s="10">
        <f t="shared" si="11"/>
        <v>13410</v>
      </c>
      <c r="J12" s="10">
        <v>333912</v>
      </c>
      <c r="K12" s="10">
        <f t="shared" si="11"/>
        <v>212700</v>
      </c>
      <c r="L12" s="10">
        <v>-165594</v>
      </c>
      <c r="M12" s="10">
        <v>14336</v>
      </c>
      <c r="N12" s="10">
        <f>SUM(N6:N11)</f>
        <v>61440</v>
      </c>
      <c r="O12" s="10">
        <f t="shared" si="11"/>
        <v>6144.0000000000009</v>
      </c>
      <c r="P12" s="10">
        <f t="shared" si="11"/>
        <v>2312</v>
      </c>
      <c r="Q12" s="10">
        <f t="shared" si="11"/>
        <v>8456</v>
      </c>
      <c r="R12" s="10">
        <f>N12-Q12</f>
        <v>52984</v>
      </c>
      <c r="S12" s="8"/>
      <c r="T12" s="8"/>
    </row>
    <row r="13" spans="1:20" ht="20.25">
      <c r="A13" s="11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</sheetData>
  <mergeCells count="15">
    <mergeCell ref="R4:R5"/>
    <mergeCell ref="S4:S5"/>
    <mergeCell ref="T4:T5"/>
    <mergeCell ref="A13:T13"/>
    <mergeCell ref="P4:P5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Q4:Q5"/>
  </mergeCells>
  <pageMargins left="0.7" right="0.7" top="0.75" bottom="0.75" header="0.3" footer="0.3"/>
  <pageSetup paperSize="9" scale="7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C1" workbookViewId="0">
      <selection activeCell="C5" sqref="C1:U1048576"/>
    </sheetView>
  </sheetViews>
  <sheetFormatPr defaultRowHeight="15"/>
  <cols>
    <col min="1" max="2" width="9.140625" style="2"/>
    <col min="3" max="21" width="8.85546875" style="2" customWidth="1"/>
    <col min="22" max="16384" width="9.140625" style="2"/>
  </cols>
  <sheetData>
    <row r="1" spans="1:21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0.25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" t="s">
        <v>7</v>
      </c>
      <c r="S4" s="1" t="s">
        <v>8</v>
      </c>
      <c r="T4" s="1" t="s">
        <v>9</v>
      </c>
      <c r="U4" s="1" t="s">
        <v>10</v>
      </c>
    </row>
    <row r="5" spans="1:21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"/>
      <c r="S5" s="1"/>
      <c r="T5" s="1"/>
      <c r="U5" s="1"/>
    </row>
    <row r="6" spans="1:21" ht="48.75" customHeight="1">
      <c r="A6" s="3">
        <v>1</v>
      </c>
      <c r="B6" s="4">
        <v>43009</v>
      </c>
      <c r="C6" s="5">
        <v>41300</v>
      </c>
      <c r="D6" s="5">
        <f>C6*5/100</f>
        <v>2065</v>
      </c>
      <c r="E6" s="5">
        <f>C6*8/100</f>
        <v>3304</v>
      </c>
      <c r="F6" s="5">
        <f>C6+D6+E6</f>
        <v>46669</v>
      </c>
      <c r="G6" s="6">
        <v>15740</v>
      </c>
      <c r="H6" s="5">
        <f>G6*139/100</f>
        <v>21878.6</v>
      </c>
      <c r="I6" s="5">
        <f>G6*10/100</f>
        <v>1574</v>
      </c>
      <c r="J6" s="5">
        <f>G6+H6+I6</f>
        <v>39192.6</v>
      </c>
      <c r="K6" s="5">
        <f>C6-G6</f>
        <v>25560</v>
      </c>
      <c r="L6" s="5">
        <f>D6-H6</f>
        <v>-19813.599999999999</v>
      </c>
      <c r="M6" s="5">
        <f>E6-I6</f>
        <v>1730</v>
      </c>
      <c r="N6" s="5">
        <f>K6+L6+M6</f>
        <v>7476.4000000000015</v>
      </c>
      <c r="O6" s="5">
        <f>(C6+D6)*10/100</f>
        <v>4336.5</v>
      </c>
      <c r="P6" s="5">
        <f>(G6+H6)*10/100</f>
        <v>3761.86</v>
      </c>
      <c r="Q6" s="5">
        <f>O6-P6</f>
        <v>574.63999999999987</v>
      </c>
      <c r="R6" s="5">
        <f>Q6</f>
        <v>574.63999999999987</v>
      </c>
      <c r="S6" s="5">
        <v>6901</v>
      </c>
      <c r="T6" s="19" t="s">
        <v>25</v>
      </c>
      <c r="U6" s="20" t="s">
        <v>26</v>
      </c>
    </row>
    <row r="7" spans="1:21" ht="48.75" customHeight="1">
      <c r="A7" s="3">
        <v>2</v>
      </c>
      <c r="B7" s="4">
        <v>43040</v>
      </c>
      <c r="C7" s="5">
        <v>41300</v>
      </c>
      <c r="D7" s="5">
        <f>C7*5/100</f>
        <v>2065</v>
      </c>
      <c r="E7" s="5">
        <f>C7*8/100</f>
        <v>3304</v>
      </c>
      <c r="F7" s="5">
        <f>C7+D7+E7</f>
        <v>46669</v>
      </c>
      <c r="G7" s="6">
        <v>15740</v>
      </c>
      <c r="H7" s="5">
        <f>G7*139/100</f>
        <v>21878.6</v>
      </c>
      <c r="I7" s="5">
        <f>G7*10/100</f>
        <v>1574</v>
      </c>
      <c r="J7" s="5">
        <f>G7+H7+I7</f>
        <v>39192.6</v>
      </c>
      <c r="K7" s="5">
        <f>C7-G7</f>
        <v>25560</v>
      </c>
      <c r="L7" s="5">
        <f>D7-H7</f>
        <v>-19813.599999999999</v>
      </c>
      <c r="M7" s="5">
        <f>E7-I7</f>
        <v>1730</v>
      </c>
      <c r="N7" s="5">
        <f>K7+L7+M7</f>
        <v>7476.4000000000015</v>
      </c>
      <c r="O7" s="5">
        <f>(C7+D7)*10/100</f>
        <v>4336.5</v>
      </c>
      <c r="P7" s="5">
        <f>(G7+H7)*10/100</f>
        <v>3761.86</v>
      </c>
      <c r="Q7" s="5">
        <f>O7-P7</f>
        <v>574.63999999999987</v>
      </c>
      <c r="R7" s="5">
        <f>Q7</f>
        <v>574.63999999999987</v>
      </c>
      <c r="S7" s="5">
        <v>6901</v>
      </c>
      <c r="T7" s="19" t="s">
        <v>27</v>
      </c>
      <c r="U7" s="20" t="s">
        <v>28</v>
      </c>
    </row>
    <row r="8" spans="1:21" ht="48.75" customHeight="1">
      <c r="A8" s="8"/>
      <c r="B8" s="8"/>
      <c r="C8" s="9">
        <f>C6+C7</f>
        <v>82600</v>
      </c>
      <c r="D8" s="10">
        <f t="shared" ref="D8:S8" si="0">D6+D7</f>
        <v>4130</v>
      </c>
      <c r="E8" s="10">
        <f t="shared" si="0"/>
        <v>6608</v>
      </c>
      <c r="F8" s="10">
        <f t="shared" si="0"/>
        <v>93338</v>
      </c>
      <c r="G8" s="10">
        <f t="shared" si="0"/>
        <v>31480</v>
      </c>
      <c r="H8" s="10">
        <v>43758</v>
      </c>
      <c r="I8" s="10">
        <f t="shared" si="0"/>
        <v>3148</v>
      </c>
      <c r="J8" s="10">
        <v>78386</v>
      </c>
      <c r="K8" s="10">
        <f t="shared" si="0"/>
        <v>51120</v>
      </c>
      <c r="L8" s="10">
        <v>39628</v>
      </c>
      <c r="M8" s="10">
        <f t="shared" si="0"/>
        <v>3460</v>
      </c>
      <c r="N8" s="10">
        <v>14952</v>
      </c>
      <c r="O8" s="10">
        <f t="shared" si="0"/>
        <v>8673</v>
      </c>
      <c r="P8" s="10">
        <f t="shared" si="0"/>
        <v>7523.72</v>
      </c>
      <c r="Q8" s="10">
        <v>1150</v>
      </c>
      <c r="R8" s="10">
        <v>1150</v>
      </c>
      <c r="S8" s="10">
        <f t="shared" si="0"/>
        <v>13802</v>
      </c>
      <c r="T8" s="18"/>
      <c r="U8" s="18"/>
    </row>
    <row r="9" spans="1:21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</sheetData>
  <mergeCells count="14">
    <mergeCell ref="R4:R5"/>
    <mergeCell ref="S4:S5"/>
    <mergeCell ref="T4:T5"/>
    <mergeCell ref="U4:U5"/>
    <mergeCell ref="A9:U9"/>
    <mergeCell ref="A1:U1"/>
    <mergeCell ref="A2:U2"/>
    <mergeCell ref="A3:U3"/>
    <mergeCell ref="A4:A5"/>
    <mergeCell ref="B4:B5"/>
    <mergeCell ref="C4:F4"/>
    <mergeCell ref="G4:J4"/>
    <mergeCell ref="K4:N4"/>
    <mergeCell ref="O4:Q4"/>
  </mergeCells>
  <pageMargins left="0.7" right="0.7" top="0.75" bottom="0.75" header="0.3" footer="0.3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"/>
  <sheetViews>
    <sheetView workbookViewId="0">
      <selection activeCell="U7" sqref="U7:V7"/>
    </sheetView>
  </sheetViews>
  <sheetFormatPr defaultRowHeight="15"/>
  <cols>
    <col min="1" max="1" width="3.140625" style="2" customWidth="1"/>
    <col min="2" max="2" width="7" style="2" customWidth="1"/>
    <col min="3" max="3" width="6.140625" style="2" customWidth="1"/>
    <col min="4" max="22" width="6.710937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44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27" customHeight="1">
      <c r="A6" s="3">
        <v>1</v>
      </c>
      <c r="B6" s="4">
        <v>43009</v>
      </c>
      <c r="C6" s="5">
        <v>41300</v>
      </c>
      <c r="D6" s="5">
        <f>C6*5/100</f>
        <v>2065</v>
      </c>
      <c r="E6" s="5">
        <f>C6*8/100</f>
        <v>3304</v>
      </c>
      <c r="F6" s="5">
        <f>C6+D6+E6</f>
        <v>46669</v>
      </c>
      <c r="G6" s="6">
        <v>15780</v>
      </c>
      <c r="H6" s="5">
        <f>G6*139/100</f>
        <v>21934.2</v>
      </c>
      <c r="I6" s="5">
        <f>G6*10/100</f>
        <v>1578</v>
      </c>
      <c r="J6" s="5">
        <f>G6+H6+I6</f>
        <v>39292.199999999997</v>
      </c>
      <c r="K6" s="5">
        <f>C6-G6</f>
        <v>25520</v>
      </c>
      <c r="L6" s="5">
        <f>D6-H6</f>
        <v>-19869.2</v>
      </c>
      <c r="M6" s="5">
        <f>E6-I6</f>
        <v>1726</v>
      </c>
      <c r="N6" s="5">
        <f>K6+L6+M6</f>
        <v>7376.7999999999993</v>
      </c>
      <c r="O6" s="5">
        <f>(C6+D6)*10/100</f>
        <v>4336.5</v>
      </c>
      <c r="P6" s="5">
        <f>(G6+H6)*10/100</f>
        <v>3771.42</v>
      </c>
      <c r="Q6" s="5">
        <f>O6-P6</f>
        <v>565.07999999999993</v>
      </c>
      <c r="R6" s="5">
        <f>N6*10/100</f>
        <v>737.68</v>
      </c>
      <c r="S6" s="5">
        <f>Q6+R6</f>
        <v>1302.7599999999998</v>
      </c>
      <c r="T6" s="5">
        <f>N6-S6</f>
        <v>6074.0399999999991</v>
      </c>
      <c r="U6" s="19" t="s">
        <v>45</v>
      </c>
      <c r="V6" s="20" t="s">
        <v>46</v>
      </c>
    </row>
    <row r="7" spans="1:22" ht="27" customHeight="1">
      <c r="A7" s="3">
        <v>2</v>
      </c>
      <c r="B7" s="4">
        <v>43040</v>
      </c>
      <c r="C7" s="5">
        <v>41300</v>
      </c>
      <c r="D7" s="5">
        <f>C7*5/100</f>
        <v>2065</v>
      </c>
      <c r="E7" s="5">
        <f>C7*8/100</f>
        <v>3304</v>
      </c>
      <c r="F7" s="5">
        <f>C7+D7+E7</f>
        <v>46669</v>
      </c>
      <c r="G7" s="6">
        <v>15780</v>
      </c>
      <c r="H7" s="5">
        <f>G7*139/100</f>
        <v>21934.2</v>
      </c>
      <c r="I7" s="5">
        <f>G7*10/100</f>
        <v>1578</v>
      </c>
      <c r="J7" s="5">
        <f>G7+H7+I7</f>
        <v>39292.199999999997</v>
      </c>
      <c r="K7" s="5">
        <f>C7-G7</f>
        <v>25520</v>
      </c>
      <c r="L7" s="5">
        <f>D7-H7</f>
        <v>-19869.2</v>
      </c>
      <c r="M7" s="5">
        <f>E7-I7</f>
        <v>1726</v>
      </c>
      <c r="N7" s="5">
        <f>K7+L7+M7</f>
        <v>7376.7999999999993</v>
      </c>
      <c r="O7" s="5">
        <f>(C7+D7)*10/100</f>
        <v>4336.5</v>
      </c>
      <c r="P7" s="5">
        <f>(G7+H7)*10/100</f>
        <v>3771.42</v>
      </c>
      <c r="Q7" s="5">
        <f>O7-P7</f>
        <v>565.07999999999993</v>
      </c>
      <c r="R7" s="5">
        <f>N7*10/100</f>
        <v>737.68</v>
      </c>
      <c r="S7" s="5">
        <f>Q7+R7</f>
        <v>1302.7599999999998</v>
      </c>
      <c r="T7" s="5">
        <f>N7-S7</f>
        <v>6074.0399999999991</v>
      </c>
      <c r="U7" s="19" t="s">
        <v>47</v>
      </c>
      <c r="V7" s="20" t="s">
        <v>48</v>
      </c>
    </row>
    <row r="8" spans="1:22" s="26" customFormat="1" ht="12.75">
      <c r="A8" s="24"/>
      <c r="B8" s="24"/>
      <c r="C8" s="21">
        <f>C6+C7</f>
        <v>82600</v>
      </c>
      <c r="D8" s="22">
        <f t="shared" ref="D8:T8" si="0">D6+D7</f>
        <v>4130</v>
      </c>
      <c r="E8" s="22">
        <f t="shared" si="0"/>
        <v>6608</v>
      </c>
      <c r="F8" s="22">
        <f t="shared" si="0"/>
        <v>93338</v>
      </c>
      <c r="G8" s="22">
        <f t="shared" si="0"/>
        <v>31560</v>
      </c>
      <c r="H8" s="22">
        <f t="shared" si="0"/>
        <v>43868.4</v>
      </c>
      <c r="I8" s="22">
        <f t="shared" si="0"/>
        <v>3156</v>
      </c>
      <c r="J8" s="22">
        <f t="shared" si="0"/>
        <v>78584.399999999994</v>
      </c>
      <c r="K8" s="22">
        <f t="shared" si="0"/>
        <v>51040</v>
      </c>
      <c r="L8" s="22">
        <f t="shared" si="0"/>
        <v>-39738.400000000001</v>
      </c>
      <c r="M8" s="22">
        <f t="shared" si="0"/>
        <v>3452</v>
      </c>
      <c r="N8" s="22">
        <f t="shared" si="0"/>
        <v>14753.599999999999</v>
      </c>
      <c r="O8" s="22">
        <f t="shared" si="0"/>
        <v>8673</v>
      </c>
      <c r="P8" s="22">
        <f t="shared" si="0"/>
        <v>7542.84</v>
      </c>
      <c r="Q8" s="22">
        <f t="shared" si="0"/>
        <v>1130.1599999999999</v>
      </c>
      <c r="R8" s="22">
        <f t="shared" si="0"/>
        <v>1475.36</v>
      </c>
      <c r="S8" s="22">
        <f t="shared" si="0"/>
        <v>2605.5199999999995</v>
      </c>
      <c r="T8" s="22">
        <f t="shared" si="0"/>
        <v>12148.079999999998</v>
      </c>
      <c r="U8" s="25"/>
      <c r="V8" s="25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16" right="0.1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"/>
  <sheetViews>
    <sheetView workbookViewId="0">
      <selection activeCell="A3" sqref="A3:V3"/>
    </sheetView>
  </sheetViews>
  <sheetFormatPr defaultRowHeight="15"/>
  <cols>
    <col min="1" max="22" width="8.14062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42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42" customHeight="1">
      <c r="A6" s="3">
        <v>1</v>
      </c>
      <c r="B6" s="4">
        <v>43009</v>
      </c>
      <c r="C6" s="5">
        <v>41300</v>
      </c>
      <c r="D6" s="5">
        <f>C6*5/100</f>
        <v>2065</v>
      </c>
      <c r="E6" s="5">
        <f>C6*8/100</f>
        <v>3304</v>
      </c>
      <c r="F6" s="5">
        <f>C6+D6+E6</f>
        <v>46669</v>
      </c>
      <c r="G6" s="6">
        <v>15740</v>
      </c>
      <c r="H6" s="5">
        <f>G6*139/100</f>
        <v>21878.6</v>
      </c>
      <c r="I6" s="5">
        <f>G6*10/100</f>
        <v>1574</v>
      </c>
      <c r="J6" s="5">
        <f>G6+H6+I6</f>
        <v>39192.6</v>
      </c>
      <c r="K6" s="5">
        <f>C6-G6</f>
        <v>25560</v>
      </c>
      <c r="L6" s="5">
        <f>D6-H6</f>
        <v>-19813.599999999999</v>
      </c>
      <c r="M6" s="5">
        <f>E6-I6</f>
        <v>1730</v>
      </c>
      <c r="N6" s="5">
        <f>K6+L6+M6</f>
        <v>7476.4000000000015</v>
      </c>
      <c r="O6" s="5">
        <f>(C6+D6)*10/100</f>
        <v>4336.5</v>
      </c>
      <c r="P6" s="5">
        <f>(G6+H6)*10/100</f>
        <v>3761.86</v>
      </c>
      <c r="Q6" s="5">
        <f>O6-P6</f>
        <v>574.63999999999987</v>
      </c>
      <c r="R6" s="5">
        <f>N6*10/100</f>
        <v>747.6400000000001</v>
      </c>
      <c r="S6" s="5">
        <v>1323</v>
      </c>
      <c r="T6" s="5">
        <f>N6-S6</f>
        <v>6153.4000000000015</v>
      </c>
      <c r="U6" s="19" t="s">
        <v>25</v>
      </c>
      <c r="V6" s="20" t="s">
        <v>26</v>
      </c>
    </row>
    <row r="7" spans="1:22" ht="42" customHeight="1">
      <c r="A7" s="3">
        <v>2</v>
      </c>
      <c r="B7" s="4">
        <v>43040</v>
      </c>
      <c r="C7" s="5">
        <v>41300</v>
      </c>
      <c r="D7" s="5">
        <f>C7*5/100</f>
        <v>2065</v>
      </c>
      <c r="E7" s="5">
        <f>C7*8/100</f>
        <v>3304</v>
      </c>
      <c r="F7" s="5">
        <f>C7+D7+E7</f>
        <v>46669</v>
      </c>
      <c r="G7" s="6">
        <v>15740</v>
      </c>
      <c r="H7" s="5">
        <f>G7*139/100</f>
        <v>21878.6</v>
      </c>
      <c r="I7" s="5">
        <f>G7*10/100</f>
        <v>1574</v>
      </c>
      <c r="J7" s="5">
        <f>G7+H7+I7</f>
        <v>39192.6</v>
      </c>
      <c r="K7" s="5">
        <f>C7-G7</f>
        <v>25560</v>
      </c>
      <c r="L7" s="5">
        <f>D7-H7</f>
        <v>-19813.599999999999</v>
      </c>
      <c r="M7" s="5">
        <f>E7-I7</f>
        <v>1730</v>
      </c>
      <c r="N7" s="5">
        <f>K7+L7+M7</f>
        <v>7476.4000000000015</v>
      </c>
      <c r="O7" s="5">
        <f>(C7+D7)*10/100</f>
        <v>4336.5</v>
      </c>
      <c r="P7" s="5">
        <f>(G7+H7)*10/100</f>
        <v>3761.86</v>
      </c>
      <c r="Q7" s="5">
        <f>O7-P7</f>
        <v>574.63999999999987</v>
      </c>
      <c r="R7" s="5">
        <f>N7*10/100</f>
        <v>747.6400000000001</v>
      </c>
      <c r="S7" s="5">
        <v>1323</v>
      </c>
      <c r="T7" s="5">
        <f>N7-S7</f>
        <v>6153.4000000000015</v>
      </c>
      <c r="U7" s="19" t="s">
        <v>27</v>
      </c>
      <c r="V7" s="20" t="s">
        <v>28</v>
      </c>
    </row>
    <row r="8" spans="1:22" ht="42" customHeight="1">
      <c r="A8" s="8"/>
      <c r="B8" s="8"/>
      <c r="C8" s="9">
        <f>C6+C7</f>
        <v>82600</v>
      </c>
      <c r="D8" s="10">
        <f t="shared" ref="D8:T8" si="0">D6+D7</f>
        <v>4130</v>
      </c>
      <c r="E8" s="10">
        <f t="shared" si="0"/>
        <v>6608</v>
      </c>
      <c r="F8" s="10">
        <f t="shared" si="0"/>
        <v>93338</v>
      </c>
      <c r="G8" s="10">
        <f t="shared" si="0"/>
        <v>31480</v>
      </c>
      <c r="H8" s="10">
        <v>43758</v>
      </c>
      <c r="I8" s="10">
        <f t="shared" si="0"/>
        <v>3148</v>
      </c>
      <c r="J8" s="10">
        <v>78386</v>
      </c>
      <c r="K8" s="10">
        <f t="shared" si="0"/>
        <v>51120</v>
      </c>
      <c r="L8" s="10">
        <v>-39628</v>
      </c>
      <c r="M8" s="10">
        <f t="shared" si="0"/>
        <v>3460</v>
      </c>
      <c r="N8" s="10">
        <v>14952</v>
      </c>
      <c r="O8" s="10">
        <v>8674</v>
      </c>
      <c r="P8" s="10">
        <f t="shared" si="0"/>
        <v>7523.72</v>
      </c>
      <c r="Q8" s="10">
        <v>1150</v>
      </c>
      <c r="R8" s="10">
        <v>1496</v>
      </c>
      <c r="S8" s="10">
        <v>2646</v>
      </c>
      <c r="T8" s="10">
        <v>12306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7" right="0.7" top="0.75" bottom="0.75" header="0.3" footer="0.3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"/>
  <sheetViews>
    <sheetView workbookViewId="0">
      <selection activeCell="A9" sqref="A9:V9"/>
    </sheetView>
  </sheetViews>
  <sheetFormatPr defaultRowHeight="15"/>
  <cols>
    <col min="1" max="1" width="5.28515625" style="2" customWidth="1"/>
    <col min="2" max="2" width="7.7109375" style="2" customWidth="1"/>
    <col min="3" max="4" width="8.7109375" style="2" customWidth="1"/>
    <col min="5" max="5" width="7.7109375" style="2" customWidth="1"/>
    <col min="6" max="22" width="8.710937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4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44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44.25" customHeight="1">
      <c r="A6" s="3">
        <v>1</v>
      </c>
      <c r="B6" s="4">
        <v>43009</v>
      </c>
      <c r="C6" s="5">
        <v>47900</v>
      </c>
      <c r="D6" s="5">
        <f>C6*5/100</f>
        <v>2395</v>
      </c>
      <c r="E6" s="5">
        <f>C6*8/100</f>
        <v>3832</v>
      </c>
      <c r="F6" s="5">
        <f>C6+D6+E6</f>
        <v>54127</v>
      </c>
      <c r="G6" s="6">
        <v>18440</v>
      </c>
      <c r="H6" s="5">
        <f>G6*139/100</f>
        <v>25631.599999999999</v>
      </c>
      <c r="I6" s="5">
        <f>G6*10/100</f>
        <v>1844</v>
      </c>
      <c r="J6" s="5">
        <f>G6+H6+I6</f>
        <v>45915.6</v>
      </c>
      <c r="K6" s="5">
        <f>C6-G6</f>
        <v>29460</v>
      </c>
      <c r="L6" s="5">
        <f>D6-H6</f>
        <v>-23236.6</v>
      </c>
      <c r="M6" s="5">
        <f>E6-I6</f>
        <v>1988</v>
      </c>
      <c r="N6" s="5">
        <f>K6+L6+M6</f>
        <v>8211.4000000000015</v>
      </c>
      <c r="O6" s="5">
        <f>(C6+D6)*10/100</f>
        <v>5029.5</v>
      </c>
      <c r="P6" s="5">
        <f>(G6+H6)*10/100</f>
        <v>4407.16</v>
      </c>
      <c r="Q6" s="5">
        <v>623</v>
      </c>
      <c r="R6" s="5">
        <f>N6*10/100</f>
        <v>821.1400000000001</v>
      </c>
      <c r="S6" s="5">
        <f>Q6+R6</f>
        <v>1444.14</v>
      </c>
      <c r="T6" s="5">
        <f>N6-S6</f>
        <v>6767.2600000000011</v>
      </c>
      <c r="U6" s="19" t="s">
        <v>25</v>
      </c>
      <c r="V6" s="20" t="s">
        <v>26</v>
      </c>
    </row>
    <row r="7" spans="1:22" ht="44.25" customHeight="1">
      <c r="A7" s="3">
        <v>2</v>
      </c>
      <c r="B7" s="4">
        <v>43040</v>
      </c>
      <c r="C7" s="5">
        <v>47900</v>
      </c>
      <c r="D7" s="5">
        <f>C7*5/100</f>
        <v>2395</v>
      </c>
      <c r="E7" s="5">
        <f>C7*8/100</f>
        <v>3832</v>
      </c>
      <c r="F7" s="5">
        <f>C7+D7+E7</f>
        <v>54127</v>
      </c>
      <c r="G7" s="6">
        <v>18440</v>
      </c>
      <c r="H7" s="5">
        <f>G7*139/100</f>
        <v>25631.599999999999</v>
      </c>
      <c r="I7" s="5">
        <f>G7*10/100</f>
        <v>1844</v>
      </c>
      <c r="J7" s="5">
        <f>G7+H7+I7</f>
        <v>45915.6</v>
      </c>
      <c r="K7" s="5">
        <f>C7-G7</f>
        <v>29460</v>
      </c>
      <c r="L7" s="5">
        <f>D7-H7</f>
        <v>-23236.6</v>
      </c>
      <c r="M7" s="5">
        <f>E7-I7</f>
        <v>1988</v>
      </c>
      <c r="N7" s="5">
        <f>K7+L7+M7</f>
        <v>8211.4000000000015</v>
      </c>
      <c r="O7" s="5">
        <f>(C7+D7)*10/100</f>
        <v>5029.5</v>
      </c>
      <c r="P7" s="5">
        <f>(G7+H7)*10/100</f>
        <v>4407.16</v>
      </c>
      <c r="Q7" s="5">
        <v>623</v>
      </c>
      <c r="R7" s="5">
        <f>N7*10/100</f>
        <v>821.1400000000001</v>
      </c>
      <c r="S7" s="5">
        <f>Q7+R7</f>
        <v>1444.14</v>
      </c>
      <c r="T7" s="5">
        <f>N7-S7</f>
        <v>6767.2600000000011</v>
      </c>
      <c r="U7" s="19" t="s">
        <v>27</v>
      </c>
      <c r="V7" s="20" t="s">
        <v>28</v>
      </c>
    </row>
    <row r="8" spans="1:22" ht="44.25" customHeight="1">
      <c r="A8" s="8"/>
      <c r="B8" s="8"/>
      <c r="C8" s="9">
        <f>C6+C7</f>
        <v>95800</v>
      </c>
      <c r="D8" s="10">
        <f t="shared" ref="D8:T8" si="0">D6+D7</f>
        <v>4790</v>
      </c>
      <c r="E8" s="10">
        <f t="shared" si="0"/>
        <v>7664</v>
      </c>
      <c r="F8" s="10">
        <f t="shared" si="0"/>
        <v>108254</v>
      </c>
      <c r="G8" s="10">
        <f t="shared" si="0"/>
        <v>36880</v>
      </c>
      <c r="H8" s="10">
        <v>51264</v>
      </c>
      <c r="I8" s="10">
        <f t="shared" si="0"/>
        <v>3688</v>
      </c>
      <c r="J8" s="10">
        <v>91832</v>
      </c>
      <c r="K8" s="10">
        <f t="shared" si="0"/>
        <v>58920</v>
      </c>
      <c r="L8" s="10">
        <v>-46474</v>
      </c>
      <c r="M8" s="10">
        <f t="shared" si="0"/>
        <v>3976</v>
      </c>
      <c r="N8" s="10">
        <v>16422</v>
      </c>
      <c r="O8" s="10">
        <v>10060</v>
      </c>
      <c r="P8" s="10">
        <f t="shared" si="0"/>
        <v>8814.32</v>
      </c>
      <c r="Q8" s="10">
        <v>1246</v>
      </c>
      <c r="R8" s="10">
        <f t="shared" si="0"/>
        <v>1642.2800000000002</v>
      </c>
      <c r="S8" s="10">
        <v>2888</v>
      </c>
      <c r="T8" s="10">
        <v>13534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>
      <c r="R10" s="2">
        <v>623</v>
      </c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7" right="0.7" top="0.75" bottom="0.75" header="0.3" footer="0.3"/>
  <pageSetup paperSize="9" scale="7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opLeftCell="C1" workbookViewId="0">
      <selection activeCell="R10" sqref="R10"/>
    </sheetView>
  </sheetViews>
  <sheetFormatPr defaultRowHeight="15"/>
  <cols>
    <col min="1" max="20" width="9.140625" style="2"/>
    <col min="21" max="21" width="9.5703125" style="2" customWidth="1"/>
    <col min="22" max="22" width="7.710937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55.5" customHeight="1">
      <c r="A6" s="3">
        <v>1</v>
      </c>
      <c r="B6" s="4">
        <v>43009</v>
      </c>
      <c r="C6" s="5">
        <v>44300</v>
      </c>
      <c r="D6" s="5">
        <f>C6*5/100</f>
        <v>2215</v>
      </c>
      <c r="E6" s="5">
        <f>C6*8/100</f>
        <v>3544</v>
      </c>
      <c r="F6" s="5">
        <f>C6+D6+E6</f>
        <v>50059</v>
      </c>
      <c r="G6" s="6">
        <v>15780</v>
      </c>
      <c r="H6" s="5">
        <f>G6*139/100</f>
        <v>21934.2</v>
      </c>
      <c r="I6" s="5">
        <f>G6*10/100</f>
        <v>1578</v>
      </c>
      <c r="J6" s="5">
        <f>G6+H6+I6</f>
        <v>39292.199999999997</v>
      </c>
      <c r="K6" s="5">
        <f>C6-G6</f>
        <v>28520</v>
      </c>
      <c r="L6" s="5">
        <f>D6-H6</f>
        <v>-19719.2</v>
      </c>
      <c r="M6" s="5">
        <f>E6-I6</f>
        <v>1966</v>
      </c>
      <c r="N6" s="5">
        <f>K6+L6+M6</f>
        <v>10766.8</v>
      </c>
      <c r="O6" s="5">
        <f>(C6+D6)*10/100</f>
        <v>4651.5</v>
      </c>
      <c r="P6" s="5">
        <f>(G6+H6)*10/100</f>
        <v>3771.42</v>
      </c>
      <c r="Q6" s="5">
        <v>881</v>
      </c>
      <c r="R6" s="5">
        <f>N6*10/100</f>
        <v>1076.68</v>
      </c>
      <c r="S6" s="5">
        <f>Q6+R6</f>
        <v>1957.68</v>
      </c>
      <c r="T6" s="5">
        <f>N6-S6</f>
        <v>8809.119999999999</v>
      </c>
      <c r="U6" s="19" t="s">
        <v>25</v>
      </c>
      <c r="V6" s="20" t="s">
        <v>26</v>
      </c>
    </row>
    <row r="7" spans="1:22" ht="55.5" customHeight="1">
      <c r="A7" s="3">
        <v>2</v>
      </c>
      <c r="B7" s="4">
        <v>43040</v>
      </c>
      <c r="C7" s="5">
        <v>44300</v>
      </c>
      <c r="D7" s="5">
        <f>C7*5/100</f>
        <v>2215</v>
      </c>
      <c r="E7" s="5">
        <f>C7*8/100</f>
        <v>3544</v>
      </c>
      <c r="F7" s="5">
        <f>C7+D7+E7</f>
        <v>50059</v>
      </c>
      <c r="G7" s="6">
        <v>16890</v>
      </c>
      <c r="H7" s="5">
        <f>G7*139/100</f>
        <v>23477.1</v>
      </c>
      <c r="I7" s="5">
        <f>G7*10/100</f>
        <v>1689</v>
      </c>
      <c r="J7" s="5">
        <f>G7+H7+I7</f>
        <v>42056.1</v>
      </c>
      <c r="K7" s="5">
        <f>C7-G7</f>
        <v>27410</v>
      </c>
      <c r="L7" s="5">
        <f>D7-H7</f>
        <v>-21262.1</v>
      </c>
      <c r="M7" s="5">
        <f>E7-I7</f>
        <v>1855</v>
      </c>
      <c r="N7" s="5">
        <f>K7+L7+M7</f>
        <v>8002.9000000000015</v>
      </c>
      <c r="O7" s="5">
        <f>(C7+D7)*10/100</f>
        <v>4651.5</v>
      </c>
      <c r="P7" s="5">
        <f>(G7+H7)*10/100</f>
        <v>4036.71</v>
      </c>
      <c r="Q7" s="5">
        <f>O7-P7</f>
        <v>614.79</v>
      </c>
      <c r="R7" s="5">
        <f>N7*10/100</f>
        <v>800.29000000000019</v>
      </c>
      <c r="S7" s="5">
        <f>Q7+R7</f>
        <v>1415.0800000000002</v>
      </c>
      <c r="T7" s="5">
        <f>N7-S7</f>
        <v>6587.8200000000015</v>
      </c>
      <c r="U7" s="19" t="s">
        <v>27</v>
      </c>
      <c r="V7" s="20" t="s">
        <v>28</v>
      </c>
    </row>
    <row r="8" spans="1:22" ht="55.5" customHeight="1">
      <c r="A8" s="8"/>
      <c r="B8" s="8"/>
      <c r="C8" s="9">
        <f>C6+C7</f>
        <v>88600</v>
      </c>
      <c r="D8" s="10">
        <f t="shared" ref="D8:T8" si="0">D6+D7</f>
        <v>4430</v>
      </c>
      <c r="E8" s="10">
        <f t="shared" si="0"/>
        <v>7088</v>
      </c>
      <c r="F8" s="10">
        <f t="shared" si="0"/>
        <v>100118</v>
      </c>
      <c r="G8" s="10">
        <f t="shared" si="0"/>
        <v>32670</v>
      </c>
      <c r="H8" s="10">
        <f t="shared" si="0"/>
        <v>45411.3</v>
      </c>
      <c r="I8" s="10">
        <f t="shared" si="0"/>
        <v>3267</v>
      </c>
      <c r="J8" s="10">
        <f t="shared" si="0"/>
        <v>81348.299999999988</v>
      </c>
      <c r="K8" s="10">
        <f t="shared" si="0"/>
        <v>55930</v>
      </c>
      <c r="L8" s="10">
        <f t="shared" si="0"/>
        <v>-40981.300000000003</v>
      </c>
      <c r="M8" s="10">
        <f t="shared" si="0"/>
        <v>3821</v>
      </c>
      <c r="N8" s="10">
        <f t="shared" si="0"/>
        <v>18769.7</v>
      </c>
      <c r="O8" s="10">
        <v>9304</v>
      </c>
      <c r="P8" s="10">
        <f t="shared" si="0"/>
        <v>7808.13</v>
      </c>
      <c r="Q8" s="10">
        <f t="shared" si="0"/>
        <v>1495.79</v>
      </c>
      <c r="R8" s="10">
        <f t="shared" si="0"/>
        <v>1876.9700000000003</v>
      </c>
      <c r="S8" s="10">
        <f t="shared" si="0"/>
        <v>3372.76</v>
      </c>
      <c r="T8" s="10">
        <f t="shared" si="0"/>
        <v>15396.94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7" right="0.7" top="0.75" bottom="0.75" header="0.3" footer="0.3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opLeftCell="C1" workbookViewId="0">
      <selection activeCell="T8" sqref="T8"/>
    </sheetView>
  </sheetViews>
  <sheetFormatPr defaultRowHeight="15"/>
  <cols>
    <col min="1" max="20" width="9.140625" style="2"/>
    <col min="21" max="21" width="9.5703125" style="2" customWidth="1"/>
    <col min="22" max="22" width="7.710937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27" customHeight="1">
      <c r="A6" s="3">
        <v>1</v>
      </c>
      <c r="B6" s="4">
        <v>43009</v>
      </c>
      <c r="C6" s="5">
        <v>38900</v>
      </c>
      <c r="D6" s="5">
        <f>C6*5/100</f>
        <v>1945</v>
      </c>
      <c r="E6" s="5">
        <f>C6*8/100</f>
        <v>3112</v>
      </c>
      <c r="F6" s="5">
        <f>C6+D6+E6</f>
        <v>43957</v>
      </c>
      <c r="G6" s="6">
        <v>14870</v>
      </c>
      <c r="H6" s="5">
        <f>G6*139/100</f>
        <v>20669.3</v>
      </c>
      <c r="I6" s="5">
        <f>G6*10/100</f>
        <v>1487</v>
      </c>
      <c r="J6" s="5">
        <f>G6+H6+I6</f>
        <v>37026.300000000003</v>
      </c>
      <c r="K6" s="5">
        <f>C6-G6</f>
        <v>24030</v>
      </c>
      <c r="L6" s="5">
        <f>D6-H6</f>
        <v>-18724.3</v>
      </c>
      <c r="M6" s="5">
        <f>E6-I6</f>
        <v>1625</v>
      </c>
      <c r="N6" s="5">
        <f>K6+L6+M6</f>
        <v>6930.7000000000007</v>
      </c>
      <c r="O6" s="5">
        <f>(C6+D6)*10/100</f>
        <v>4084.5</v>
      </c>
      <c r="P6" s="5">
        <f>(G6+H6)*10/100</f>
        <v>3553.93</v>
      </c>
      <c r="Q6" s="5">
        <f>O6-P6</f>
        <v>530.57000000000016</v>
      </c>
      <c r="R6" s="5">
        <f>N6*10/100</f>
        <v>693.07</v>
      </c>
      <c r="S6" s="5">
        <f>Q6+R6</f>
        <v>1223.6400000000003</v>
      </c>
      <c r="T6" s="5">
        <f>N6-S6</f>
        <v>5707.06</v>
      </c>
      <c r="U6" s="19" t="s">
        <v>51</v>
      </c>
      <c r="V6" s="20" t="s">
        <v>52</v>
      </c>
    </row>
    <row r="7" spans="1:22" ht="27" customHeight="1">
      <c r="A7" s="3">
        <v>2</v>
      </c>
      <c r="B7" s="4">
        <v>43040</v>
      </c>
      <c r="C7" s="5">
        <v>38900</v>
      </c>
      <c r="D7" s="5">
        <f>C7*5/100</f>
        <v>1945</v>
      </c>
      <c r="E7" s="5">
        <f>C7*8/100</f>
        <v>3112</v>
      </c>
      <c r="F7" s="5">
        <f>C7+D7+E7</f>
        <v>43957</v>
      </c>
      <c r="G7" s="6">
        <v>14870</v>
      </c>
      <c r="H7" s="5">
        <f>G7*139/100</f>
        <v>20669.3</v>
      </c>
      <c r="I7" s="5">
        <f>G7*10/100</f>
        <v>1487</v>
      </c>
      <c r="J7" s="5">
        <f>G7+H7+I7</f>
        <v>37026.300000000003</v>
      </c>
      <c r="K7" s="5">
        <f>C7-G7</f>
        <v>24030</v>
      </c>
      <c r="L7" s="5">
        <f>D7-H7</f>
        <v>-18724.3</v>
      </c>
      <c r="M7" s="5">
        <f>E7-I7</f>
        <v>1625</v>
      </c>
      <c r="N7" s="5">
        <f>K7+L7+M7</f>
        <v>6930.7000000000007</v>
      </c>
      <c r="O7" s="5">
        <f>(C7+D7)*10/100</f>
        <v>4084.5</v>
      </c>
      <c r="P7" s="5">
        <f>(G7+H7)*10/100</f>
        <v>3553.93</v>
      </c>
      <c r="Q7" s="5">
        <f>O7-P7</f>
        <v>530.57000000000016</v>
      </c>
      <c r="R7" s="5">
        <f>N7*10/100</f>
        <v>693.07</v>
      </c>
      <c r="S7" s="5">
        <f>Q7+R7</f>
        <v>1223.6400000000003</v>
      </c>
      <c r="T7" s="5">
        <f>N7-S7</f>
        <v>5707.06</v>
      </c>
      <c r="U7" s="19" t="s">
        <v>53</v>
      </c>
      <c r="V7" s="20" t="s">
        <v>54</v>
      </c>
    </row>
    <row r="8" spans="1:22">
      <c r="A8" s="8"/>
      <c r="B8" s="8"/>
      <c r="C8" s="9">
        <f>C6+C7</f>
        <v>77800</v>
      </c>
      <c r="D8" s="10">
        <f t="shared" ref="D8:T8" si="0">D6+D7</f>
        <v>3890</v>
      </c>
      <c r="E8" s="10">
        <f t="shared" si="0"/>
        <v>6224</v>
      </c>
      <c r="F8" s="10">
        <f t="shared" si="0"/>
        <v>87914</v>
      </c>
      <c r="G8" s="10">
        <f t="shared" si="0"/>
        <v>29740</v>
      </c>
      <c r="H8" s="10">
        <f t="shared" si="0"/>
        <v>41338.6</v>
      </c>
      <c r="I8" s="10">
        <f t="shared" si="0"/>
        <v>2974</v>
      </c>
      <c r="J8" s="10">
        <v>74052</v>
      </c>
      <c r="K8" s="10">
        <f t="shared" si="0"/>
        <v>48060</v>
      </c>
      <c r="L8" s="10">
        <v>-37448</v>
      </c>
      <c r="M8" s="10">
        <f t="shared" si="0"/>
        <v>3250</v>
      </c>
      <c r="N8" s="10">
        <v>13862</v>
      </c>
      <c r="O8" s="10">
        <v>8170</v>
      </c>
      <c r="P8" s="10">
        <f t="shared" si="0"/>
        <v>7107.86</v>
      </c>
      <c r="Q8" s="10">
        <v>1062</v>
      </c>
      <c r="R8" s="10">
        <f t="shared" si="0"/>
        <v>1386.14</v>
      </c>
      <c r="S8" s="10">
        <v>2448</v>
      </c>
      <c r="T8" s="10">
        <f t="shared" si="0"/>
        <v>11414.12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7" right="0.7" top="0.75" bottom="0.75" header="0.3" footer="0.3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opLeftCell="C1" workbookViewId="0">
      <selection activeCell="C6" sqref="A6:XFD8"/>
    </sheetView>
  </sheetViews>
  <sheetFormatPr defaultRowHeight="15"/>
  <cols>
    <col min="1" max="22" width="7.14062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42" customHeight="1">
      <c r="A6" s="3">
        <v>1</v>
      </c>
      <c r="B6" s="4">
        <v>43009</v>
      </c>
      <c r="C6" s="5">
        <v>38900</v>
      </c>
      <c r="D6" s="5">
        <f>C6*5/100</f>
        <v>1945</v>
      </c>
      <c r="E6" s="5">
        <f>C6*8/100</f>
        <v>3112</v>
      </c>
      <c r="F6" s="5">
        <f>C6+D6+E6</f>
        <v>43957</v>
      </c>
      <c r="G6" s="6">
        <v>14870</v>
      </c>
      <c r="H6" s="5">
        <f>G6*139/100</f>
        <v>20669.3</v>
      </c>
      <c r="I6" s="5">
        <f>G6*10/100</f>
        <v>1487</v>
      </c>
      <c r="J6" s="5">
        <f>G6+H6+I6</f>
        <v>37026.300000000003</v>
      </c>
      <c r="K6" s="5">
        <f>C6-G6</f>
        <v>24030</v>
      </c>
      <c r="L6" s="5">
        <f>D6-H6</f>
        <v>-18724.3</v>
      </c>
      <c r="M6" s="5">
        <f>E6-I6</f>
        <v>1625</v>
      </c>
      <c r="N6" s="5">
        <f>K6+L6+M6</f>
        <v>6930.7000000000007</v>
      </c>
      <c r="O6" s="5">
        <f>(C6+D6)*10/100</f>
        <v>4084.5</v>
      </c>
      <c r="P6" s="5">
        <f>(G6+H6)*10/100</f>
        <v>3553.93</v>
      </c>
      <c r="Q6" s="5">
        <f>O6-P6</f>
        <v>530.57000000000016</v>
      </c>
      <c r="R6" s="5">
        <f>N6*10/100</f>
        <v>693.07</v>
      </c>
      <c r="S6" s="5">
        <f>Q6+R6</f>
        <v>1223.6400000000003</v>
      </c>
      <c r="T6" s="5">
        <f>N6-S6</f>
        <v>5707.06</v>
      </c>
      <c r="U6" s="19" t="s">
        <v>51</v>
      </c>
      <c r="V6" s="20" t="s">
        <v>52</v>
      </c>
    </row>
    <row r="7" spans="1:22" ht="42" customHeight="1">
      <c r="A7" s="3">
        <v>2</v>
      </c>
      <c r="B7" s="4">
        <v>43040</v>
      </c>
      <c r="C7" s="5">
        <v>38900</v>
      </c>
      <c r="D7" s="5">
        <f>C7*5/100</f>
        <v>1945</v>
      </c>
      <c r="E7" s="5">
        <f>C7*8/100</f>
        <v>3112</v>
      </c>
      <c r="F7" s="5">
        <f>C7+D7+E7</f>
        <v>43957</v>
      </c>
      <c r="G7" s="6">
        <v>14870</v>
      </c>
      <c r="H7" s="5">
        <f>G7*139/100</f>
        <v>20669.3</v>
      </c>
      <c r="I7" s="5">
        <f>G7*10/100</f>
        <v>1487</v>
      </c>
      <c r="J7" s="5">
        <f>G7+H7+I7</f>
        <v>37026.300000000003</v>
      </c>
      <c r="K7" s="5">
        <f>C7-G7</f>
        <v>24030</v>
      </c>
      <c r="L7" s="5">
        <f>D7-H7</f>
        <v>-18724.3</v>
      </c>
      <c r="M7" s="5">
        <f>E7-I7</f>
        <v>1625</v>
      </c>
      <c r="N7" s="5">
        <f>K7+L7+M7</f>
        <v>6930.7000000000007</v>
      </c>
      <c r="O7" s="5">
        <f>(C7+D7)*10/100</f>
        <v>4084.5</v>
      </c>
      <c r="P7" s="5">
        <f>(G7+H7)*10/100</f>
        <v>3553.93</v>
      </c>
      <c r="Q7" s="5">
        <f>O7-P7</f>
        <v>530.57000000000016</v>
      </c>
      <c r="R7" s="5">
        <f>N7*10/100</f>
        <v>693.07</v>
      </c>
      <c r="S7" s="5">
        <f>Q7+R7</f>
        <v>1223.6400000000003</v>
      </c>
      <c r="T7" s="5">
        <f>N7-S7</f>
        <v>5707.06</v>
      </c>
      <c r="U7" s="19" t="s">
        <v>53</v>
      </c>
      <c r="V7" s="20" t="s">
        <v>54</v>
      </c>
    </row>
    <row r="8" spans="1:22" ht="42" customHeight="1">
      <c r="A8" s="8"/>
      <c r="B8" s="8"/>
      <c r="C8" s="9">
        <f>C6+C7</f>
        <v>77800</v>
      </c>
      <c r="D8" s="10">
        <f t="shared" ref="D8:T8" si="0">D6+D7</f>
        <v>3890</v>
      </c>
      <c r="E8" s="10">
        <f t="shared" si="0"/>
        <v>6224</v>
      </c>
      <c r="F8" s="10">
        <f t="shared" si="0"/>
        <v>87914</v>
      </c>
      <c r="G8" s="10">
        <f t="shared" si="0"/>
        <v>29740</v>
      </c>
      <c r="H8" s="10">
        <f t="shared" si="0"/>
        <v>41338.6</v>
      </c>
      <c r="I8" s="10">
        <f t="shared" si="0"/>
        <v>2974</v>
      </c>
      <c r="J8" s="10">
        <f t="shared" si="0"/>
        <v>74052.600000000006</v>
      </c>
      <c r="K8" s="10">
        <f t="shared" si="0"/>
        <v>48060</v>
      </c>
      <c r="L8" s="10">
        <v>-37448</v>
      </c>
      <c r="M8" s="10">
        <f t="shared" si="0"/>
        <v>3250</v>
      </c>
      <c r="N8" s="10">
        <v>13862</v>
      </c>
      <c r="O8" s="10">
        <f t="shared" si="0"/>
        <v>8169</v>
      </c>
      <c r="P8" s="10">
        <f t="shared" si="0"/>
        <v>7107.86</v>
      </c>
      <c r="Q8" s="10">
        <v>1062</v>
      </c>
      <c r="R8" s="10">
        <f t="shared" si="0"/>
        <v>1386.14</v>
      </c>
      <c r="S8" s="10">
        <v>2448</v>
      </c>
      <c r="T8" s="10">
        <f t="shared" si="0"/>
        <v>11414.12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7" right="0.7" top="0.75" bottom="0.75" header="0.3" footer="0.3"/>
  <pageSetup paperSize="9" scale="83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9"/>
  <sheetViews>
    <sheetView workbookViewId="0">
      <selection activeCell="W4" sqref="A4:XFD8"/>
    </sheetView>
  </sheetViews>
  <sheetFormatPr defaultRowHeight="15"/>
  <cols>
    <col min="1" max="22" width="6.42578125" style="2" customWidth="1"/>
    <col min="23" max="16384" width="9.140625" style="2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49.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49.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49.5" customHeight="1">
      <c r="A6" s="3">
        <v>1</v>
      </c>
      <c r="B6" s="4">
        <v>43009</v>
      </c>
      <c r="C6" s="5">
        <v>41300</v>
      </c>
      <c r="D6" s="5">
        <f>C6*5/100</f>
        <v>2065</v>
      </c>
      <c r="E6" s="5">
        <f>C6*8/100</f>
        <v>3304</v>
      </c>
      <c r="F6" s="5">
        <f>C6+D6+E6</f>
        <v>46669</v>
      </c>
      <c r="G6" s="6">
        <v>15780</v>
      </c>
      <c r="H6" s="5">
        <f>G6*139/100</f>
        <v>21934.2</v>
      </c>
      <c r="I6" s="5">
        <f>G6*10/100</f>
        <v>1578</v>
      </c>
      <c r="J6" s="5">
        <f>G6+H6+I6</f>
        <v>39292.199999999997</v>
      </c>
      <c r="K6" s="5">
        <f>C6-G6</f>
        <v>25520</v>
      </c>
      <c r="L6" s="5">
        <f>D6-H6</f>
        <v>-19869.2</v>
      </c>
      <c r="M6" s="5">
        <f>E6-I6</f>
        <v>1726</v>
      </c>
      <c r="N6" s="5">
        <f>K6+L6+M6</f>
        <v>7376.7999999999993</v>
      </c>
      <c r="O6" s="5">
        <f>(C6+D6)*10/100</f>
        <v>4336.5</v>
      </c>
      <c r="P6" s="5">
        <f>(G6+H6)*10/100</f>
        <v>3771.42</v>
      </c>
      <c r="Q6" s="5">
        <f>O6-P6</f>
        <v>565.07999999999993</v>
      </c>
      <c r="R6" s="5">
        <f>N6*10/100</f>
        <v>737.68</v>
      </c>
      <c r="S6" s="5">
        <f>Q6+R6</f>
        <v>1302.7599999999998</v>
      </c>
      <c r="T6" s="5">
        <f>N6-S6</f>
        <v>6074.0399999999991</v>
      </c>
      <c r="U6" s="19" t="s">
        <v>49</v>
      </c>
      <c r="V6" s="20" t="s">
        <v>50</v>
      </c>
    </row>
    <row r="7" spans="1:22" ht="49.5" customHeight="1">
      <c r="A7" s="3">
        <v>2</v>
      </c>
      <c r="B7" s="4">
        <v>43040</v>
      </c>
      <c r="C7" s="5">
        <v>41300</v>
      </c>
      <c r="D7" s="5">
        <f>C7*5/100</f>
        <v>2065</v>
      </c>
      <c r="E7" s="5">
        <f>C7*8/100</f>
        <v>3304</v>
      </c>
      <c r="F7" s="5">
        <f>C7+D7+E7</f>
        <v>46669</v>
      </c>
      <c r="G7" s="6">
        <v>15780</v>
      </c>
      <c r="H7" s="5">
        <f>G7*139/100</f>
        <v>21934.2</v>
      </c>
      <c r="I7" s="5">
        <f>G7*10/100</f>
        <v>1578</v>
      </c>
      <c r="J7" s="5">
        <f>G7+H7+I7</f>
        <v>39292.199999999997</v>
      </c>
      <c r="K7" s="5">
        <f>C7-G7</f>
        <v>25520</v>
      </c>
      <c r="L7" s="5">
        <f>D7-H7</f>
        <v>-19869.2</v>
      </c>
      <c r="M7" s="5">
        <f>E7-I7</f>
        <v>1726</v>
      </c>
      <c r="N7" s="5">
        <f>K7+L7+M7</f>
        <v>7376.7999999999993</v>
      </c>
      <c r="O7" s="5">
        <f>(C7+D7)*10/100</f>
        <v>4336.5</v>
      </c>
      <c r="P7" s="5">
        <f>(G7+H7)*10/100</f>
        <v>3771.42</v>
      </c>
      <c r="Q7" s="5">
        <f>O7-P7</f>
        <v>565.07999999999993</v>
      </c>
      <c r="R7" s="5">
        <f>N7*10/100</f>
        <v>737.68</v>
      </c>
      <c r="S7" s="5">
        <f>Q7+R7</f>
        <v>1302.7599999999998</v>
      </c>
      <c r="T7" s="5">
        <f>N7-S7</f>
        <v>6074.0399999999991</v>
      </c>
      <c r="U7" s="19" t="s">
        <v>47</v>
      </c>
      <c r="V7" s="20" t="s">
        <v>48</v>
      </c>
    </row>
    <row r="8" spans="1:22" ht="49.5" customHeight="1">
      <c r="A8" s="8"/>
      <c r="B8" s="8"/>
      <c r="C8" s="21">
        <f>C6+C7</f>
        <v>82600</v>
      </c>
      <c r="D8" s="22">
        <f t="shared" ref="D8:T8" si="0">D6+D7</f>
        <v>4130</v>
      </c>
      <c r="E8" s="22">
        <f t="shared" si="0"/>
        <v>6608</v>
      </c>
      <c r="F8" s="22">
        <f t="shared" si="0"/>
        <v>93338</v>
      </c>
      <c r="G8" s="22">
        <f t="shared" si="0"/>
        <v>31560</v>
      </c>
      <c r="H8" s="22">
        <f t="shared" si="0"/>
        <v>43868.4</v>
      </c>
      <c r="I8" s="22">
        <f t="shared" si="0"/>
        <v>3156</v>
      </c>
      <c r="J8" s="22">
        <f t="shared" si="0"/>
        <v>78584.399999999994</v>
      </c>
      <c r="K8" s="22">
        <f t="shared" si="0"/>
        <v>51040</v>
      </c>
      <c r="L8" s="22">
        <f t="shared" si="0"/>
        <v>-39738.400000000001</v>
      </c>
      <c r="M8" s="22">
        <f t="shared" si="0"/>
        <v>3452</v>
      </c>
      <c r="N8" s="22">
        <f t="shared" si="0"/>
        <v>14753.599999999999</v>
      </c>
      <c r="O8" s="22">
        <v>8674</v>
      </c>
      <c r="P8" s="22">
        <v>7542</v>
      </c>
      <c r="Q8" s="22">
        <f t="shared" si="0"/>
        <v>1130.1599999999999</v>
      </c>
      <c r="R8" s="22">
        <v>1476</v>
      </c>
      <c r="S8" s="22">
        <f t="shared" si="0"/>
        <v>2605.5199999999995</v>
      </c>
      <c r="T8" s="22">
        <f t="shared" si="0"/>
        <v>12148.079999999998</v>
      </c>
      <c r="U8" s="23"/>
      <c r="V8" s="23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S4:S5"/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R4:R5"/>
  </mergeCells>
  <pageMargins left="0.28999999999999998" right="0.2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opLeftCell="C1" workbookViewId="0">
      <selection activeCell="O13" sqref="O13"/>
    </sheetView>
  </sheetViews>
  <sheetFormatPr defaultRowHeight="15"/>
  <cols>
    <col min="21" max="21" width="9.5703125" customWidth="1"/>
    <col min="22" max="22" width="7.7109375" customWidth="1"/>
  </cols>
  <sheetData>
    <row r="1" spans="1:22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0.25">
      <c r="A3" s="14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4.2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5" t="s">
        <v>6</v>
      </c>
      <c r="P4" s="15"/>
      <c r="Q4" s="15"/>
      <c r="R4" s="16" t="s">
        <v>24</v>
      </c>
      <c r="S4" s="1" t="s">
        <v>7</v>
      </c>
      <c r="T4" s="1" t="s">
        <v>8</v>
      </c>
      <c r="U4" s="1" t="s">
        <v>9</v>
      </c>
      <c r="V4" s="1" t="s">
        <v>10</v>
      </c>
    </row>
    <row r="5" spans="1:22" ht="38.2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16</v>
      </c>
      <c r="P5" s="7" t="s">
        <v>17</v>
      </c>
      <c r="Q5" s="7" t="s">
        <v>18</v>
      </c>
      <c r="R5" s="17"/>
      <c r="S5" s="1"/>
      <c r="T5" s="1"/>
      <c r="U5" s="1"/>
      <c r="V5" s="1"/>
    </row>
    <row r="6" spans="1:22" ht="48" customHeight="1">
      <c r="A6" s="3">
        <v>1</v>
      </c>
      <c r="B6" s="4">
        <v>43009</v>
      </c>
      <c r="C6" s="5">
        <v>45600</v>
      </c>
      <c r="D6" s="5">
        <f>C6*5/100</f>
        <v>2280</v>
      </c>
      <c r="E6" s="5">
        <f>C6*8/100</f>
        <v>3648</v>
      </c>
      <c r="F6" s="5">
        <f>C6+D6+E6</f>
        <v>51528</v>
      </c>
      <c r="G6" s="6">
        <v>17370</v>
      </c>
      <c r="H6" s="5">
        <f>G6*139/100</f>
        <v>24144.3</v>
      </c>
      <c r="I6" s="5">
        <f>G6*10/100</f>
        <v>1737</v>
      </c>
      <c r="J6" s="5">
        <f>G6+H6+I6</f>
        <v>43251.3</v>
      </c>
      <c r="K6" s="5">
        <f>C6-G6</f>
        <v>28230</v>
      </c>
      <c r="L6" s="5">
        <f>D6-H6</f>
        <v>-21864.3</v>
      </c>
      <c r="M6" s="5">
        <f>E6-I6</f>
        <v>1911</v>
      </c>
      <c r="N6" s="5">
        <f>K6+L6+M6</f>
        <v>8276.7000000000007</v>
      </c>
      <c r="O6" s="5">
        <f>(C6+D6)*10/100</f>
        <v>4788</v>
      </c>
      <c r="P6" s="5">
        <f>(G6+H6)*10/100</f>
        <v>4151.43</v>
      </c>
      <c r="Q6" s="5">
        <f>O6-P6</f>
        <v>636.56999999999971</v>
      </c>
      <c r="R6" s="5">
        <f>N6*10/100</f>
        <v>827.67</v>
      </c>
      <c r="S6" s="5">
        <v>1465</v>
      </c>
      <c r="T6" s="5">
        <f>N6-S6</f>
        <v>6811.7000000000007</v>
      </c>
      <c r="U6" s="19" t="s">
        <v>25</v>
      </c>
      <c r="V6" s="20" t="s">
        <v>26</v>
      </c>
    </row>
    <row r="7" spans="1:22" ht="48" customHeight="1">
      <c r="A7" s="3">
        <v>2</v>
      </c>
      <c r="B7" s="4">
        <v>43040</v>
      </c>
      <c r="C7" s="5">
        <v>45600</v>
      </c>
      <c r="D7" s="5">
        <f>C7*5/100</f>
        <v>2280</v>
      </c>
      <c r="E7" s="5">
        <f>C7*8/100</f>
        <v>3648</v>
      </c>
      <c r="F7" s="5">
        <f>C7+D7+E7</f>
        <v>51528</v>
      </c>
      <c r="G7" s="6">
        <v>17370</v>
      </c>
      <c r="H7" s="5">
        <f>G7*139/100</f>
        <v>24144.3</v>
      </c>
      <c r="I7" s="5">
        <f>G7*10/100</f>
        <v>1737</v>
      </c>
      <c r="J7" s="5">
        <f>G7+H7+I7</f>
        <v>43251.3</v>
      </c>
      <c r="K7" s="5">
        <f>C7-G7</f>
        <v>28230</v>
      </c>
      <c r="L7" s="5">
        <f>D7-H7</f>
        <v>-21864.3</v>
      </c>
      <c r="M7" s="5">
        <f>E7-I7</f>
        <v>1911</v>
      </c>
      <c r="N7" s="5">
        <f>K7+L7+M7</f>
        <v>8276.7000000000007</v>
      </c>
      <c r="O7" s="5">
        <f>(C7+D7)*10/100</f>
        <v>4788</v>
      </c>
      <c r="P7" s="5">
        <f>(G7+H7)*10/100</f>
        <v>4151.43</v>
      </c>
      <c r="Q7" s="5">
        <f>O7-P7</f>
        <v>636.56999999999971</v>
      </c>
      <c r="R7" s="5">
        <f>N7*10/100</f>
        <v>827.67</v>
      </c>
      <c r="S7" s="5">
        <v>1465</v>
      </c>
      <c r="T7" s="5">
        <f>N7-S7</f>
        <v>6811.7000000000007</v>
      </c>
      <c r="U7" s="19" t="s">
        <v>27</v>
      </c>
      <c r="V7" s="20" t="s">
        <v>28</v>
      </c>
    </row>
    <row r="8" spans="1:22" ht="48" customHeight="1">
      <c r="A8" s="8"/>
      <c r="B8" s="8"/>
      <c r="C8" s="9">
        <f>C6+C7</f>
        <v>91200</v>
      </c>
      <c r="D8" s="10">
        <f t="shared" ref="D8:T8" si="0">D6+D7</f>
        <v>4560</v>
      </c>
      <c r="E8" s="10">
        <f t="shared" si="0"/>
        <v>7296</v>
      </c>
      <c r="F8" s="10">
        <f t="shared" si="0"/>
        <v>103056</v>
      </c>
      <c r="G8" s="10">
        <f t="shared" si="0"/>
        <v>34740</v>
      </c>
      <c r="H8" s="10">
        <v>48288</v>
      </c>
      <c r="I8" s="10">
        <f t="shared" si="0"/>
        <v>3474</v>
      </c>
      <c r="J8" s="10">
        <v>86502</v>
      </c>
      <c r="K8" s="10">
        <f t="shared" si="0"/>
        <v>56460</v>
      </c>
      <c r="L8" s="10">
        <v>-43728</v>
      </c>
      <c r="M8" s="10">
        <f t="shared" si="0"/>
        <v>3822</v>
      </c>
      <c r="N8" s="10">
        <v>16554</v>
      </c>
      <c r="O8" s="10">
        <f t="shared" si="0"/>
        <v>9576</v>
      </c>
      <c r="P8" s="10">
        <v>8302</v>
      </c>
      <c r="Q8" s="10">
        <v>1274</v>
      </c>
      <c r="R8" s="10">
        <v>1656</v>
      </c>
      <c r="S8" s="10">
        <f t="shared" si="0"/>
        <v>2930</v>
      </c>
      <c r="T8" s="10">
        <v>13624</v>
      </c>
      <c r="U8" s="18"/>
      <c r="V8" s="18"/>
    </row>
    <row r="9" spans="1:22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</sheetData>
  <mergeCells count="15">
    <mergeCell ref="T4:T5"/>
    <mergeCell ref="U4:U5"/>
    <mergeCell ref="V4:V5"/>
    <mergeCell ref="A9:V9"/>
    <mergeCell ref="A1:V1"/>
    <mergeCell ref="A2:V2"/>
    <mergeCell ref="A3:V3"/>
    <mergeCell ref="A4:A5"/>
    <mergeCell ref="B4:B5"/>
    <mergeCell ref="C4:F4"/>
    <mergeCell ref="G4:J4"/>
    <mergeCell ref="K4:N4"/>
    <mergeCell ref="O4:Q4"/>
    <mergeCell ref="S4:S5"/>
    <mergeCell ref="R4:R5"/>
  </mergeCells>
  <pageMargins left="0.7" right="0.54" top="0.75" bottom="0.75" header="0.3" footer="0.3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>
      <selection activeCell="M8" sqref="M8"/>
    </sheetView>
  </sheetViews>
  <sheetFormatPr defaultRowHeight="15"/>
  <cols>
    <col min="1" max="19" width="9" style="2" customWidth="1"/>
    <col min="20" max="16384" width="9.140625" style="2"/>
  </cols>
  <sheetData>
    <row r="1" spans="1:19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3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0.2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24</v>
      </c>
      <c r="P4" s="1" t="s">
        <v>7</v>
      </c>
      <c r="Q4" s="1" t="s">
        <v>8</v>
      </c>
      <c r="R4" s="1" t="s">
        <v>9</v>
      </c>
      <c r="S4" s="1" t="s">
        <v>10</v>
      </c>
    </row>
    <row r="5" spans="1:19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"/>
      <c r="Q5" s="1"/>
      <c r="R5" s="1"/>
      <c r="S5" s="1"/>
    </row>
    <row r="6" spans="1:19" ht="47.25" customHeight="1">
      <c r="A6" s="3">
        <v>1</v>
      </c>
      <c r="B6" s="4">
        <v>43009</v>
      </c>
      <c r="C6" s="5">
        <v>44300</v>
      </c>
      <c r="D6" s="5">
        <f>C6*5/100</f>
        <v>2215</v>
      </c>
      <c r="E6" s="5">
        <f>C6*8/100</f>
        <v>3544</v>
      </c>
      <c r="F6" s="5">
        <f>C6+D6+E6</f>
        <v>50059</v>
      </c>
      <c r="G6" s="6">
        <v>18750</v>
      </c>
      <c r="H6" s="5">
        <f>G6*139/100</f>
        <v>26062.5</v>
      </c>
      <c r="I6" s="5">
        <f>G6*10/100</f>
        <v>1875</v>
      </c>
      <c r="J6" s="5">
        <f>G6+H6+I6</f>
        <v>46687.5</v>
      </c>
      <c r="K6" s="5">
        <f>C6-G6</f>
        <v>25550</v>
      </c>
      <c r="L6" s="5">
        <f>D6-H6</f>
        <v>-23847.5</v>
      </c>
      <c r="M6" s="5">
        <f>E6-I6</f>
        <v>1669</v>
      </c>
      <c r="N6" s="5">
        <v>3371</v>
      </c>
      <c r="O6" s="5">
        <f>N6*10/100</f>
        <v>337.1</v>
      </c>
      <c r="P6" s="5">
        <f>O6</f>
        <v>337.1</v>
      </c>
      <c r="Q6" s="5">
        <f>N6-P6</f>
        <v>3033.9</v>
      </c>
      <c r="R6" s="19" t="s">
        <v>25</v>
      </c>
      <c r="S6" s="20" t="s">
        <v>26</v>
      </c>
    </row>
    <row r="7" spans="1:19" ht="47.25" customHeight="1">
      <c r="A7" s="3">
        <v>2</v>
      </c>
      <c r="B7" s="4">
        <v>43040</v>
      </c>
      <c r="C7" s="5">
        <v>44300</v>
      </c>
      <c r="D7" s="5">
        <f>C7*5/100</f>
        <v>2215</v>
      </c>
      <c r="E7" s="5">
        <f>C7*8/100</f>
        <v>3544</v>
      </c>
      <c r="F7" s="5">
        <f>C7+D7+E7</f>
        <v>50059</v>
      </c>
      <c r="G7" s="6">
        <v>16890</v>
      </c>
      <c r="H7" s="5">
        <f>G7*139/100</f>
        <v>23477.1</v>
      </c>
      <c r="I7" s="5">
        <f>G7*10/100</f>
        <v>1689</v>
      </c>
      <c r="J7" s="5">
        <f>G7+H7+I7</f>
        <v>42056.1</v>
      </c>
      <c r="K7" s="5">
        <f>C7-G7</f>
        <v>27410</v>
      </c>
      <c r="L7" s="5">
        <f>D7-H7</f>
        <v>-21262.1</v>
      </c>
      <c r="M7" s="5">
        <f>E7-I7</f>
        <v>1855</v>
      </c>
      <c r="N7" s="5">
        <f>K7+L7+M7</f>
        <v>8002.9000000000015</v>
      </c>
      <c r="O7" s="5">
        <f>N7*10/100</f>
        <v>800.29000000000019</v>
      </c>
      <c r="P7" s="5">
        <f>O7</f>
        <v>800.29000000000019</v>
      </c>
      <c r="Q7" s="5">
        <f>N7-P7</f>
        <v>7202.6100000000015</v>
      </c>
      <c r="R7" s="19" t="s">
        <v>27</v>
      </c>
      <c r="S7" s="20" t="s">
        <v>28</v>
      </c>
    </row>
    <row r="8" spans="1:19" ht="47.25" customHeight="1">
      <c r="A8" s="8"/>
      <c r="B8" s="8"/>
      <c r="C8" s="10">
        <f>C6+C7</f>
        <v>88600</v>
      </c>
      <c r="D8" s="10">
        <f t="shared" ref="D8:Q8" si="0">D6+D7</f>
        <v>4430</v>
      </c>
      <c r="E8" s="10">
        <f t="shared" si="0"/>
        <v>7088</v>
      </c>
      <c r="F8" s="10">
        <f t="shared" si="0"/>
        <v>100118</v>
      </c>
      <c r="G8" s="10">
        <f t="shared" si="0"/>
        <v>35640</v>
      </c>
      <c r="H8" s="10">
        <f t="shared" si="0"/>
        <v>49539.6</v>
      </c>
      <c r="I8" s="10">
        <f t="shared" si="0"/>
        <v>3564</v>
      </c>
      <c r="J8" s="10">
        <f t="shared" si="0"/>
        <v>88743.6</v>
      </c>
      <c r="K8" s="10">
        <f t="shared" si="0"/>
        <v>52960</v>
      </c>
      <c r="L8" s="10">
        <f t="shared" si="0"/>
        <v>-45109.599999999999</v>
      </c>
      <c r="M8" s="10">
        <f t="shared" si="0"/>
        <v>3524</v>
      </c>
      <c r="N8" s="10">
        <f t="shared" si="0"/>
        <v>11373.900000000001</v>
      </c>
      <c r="O8" s="10">
        <f t="shared" si="0"/>
        <v>1137.3900000000003</v>
      </c>
      <c r="P8" s="10">
        <f t="shared" si="0"/>
        <v>1137.3900000000003</v>
      </c>
      <c r="Q8" s="10">
        <f t="shared" si="0"/>
        <v>10236.510000000002</v>
      </c>
      <c r="R8" s="8"/>
      <c r="S8" s="8"/>
    </row>
    <row r="9" spans="1:19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14">
    <mergeCell ref="Q4:Q5"/>
    <mergeCell ref="R4:R5"/>
    <mergeCell ref="S4:S5"/>
    <mergeCell ref="A9:S9"/>
    <mergeCell ref="O4:O5"/>
    <mergeCell ref="A1:S1"/>
    <mergeCell ref="A2:S2"/>
    <mergeCell ref="A3:S3"/>
    <mergeCell ref="A4:A5"/>
    <mergeCell ref="B4:B5"/>
    <mergeCell ref="C4:F4"/>
    <mergeCell ref="G4:J4"/>
    <mergeCell ref="K4:N4"/>
    <mergeCell ref="P4:P5"/>
  </mergeCells>
  <pageMargins left="0.44" right="0.51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>
      <selection activeCell="B6" sqref="B6"/>
    </sheetView>
  </sheetViews>
  <sheetFormatPr defaultRowHeight="15"/>
  <cols>
    <col min="1" max="16" width="9.140625" style="2"/>
    <col min="17" max="17" width="11.42578125" style="2" customWidth="1"/>
    <col min="18" max="16384" width="9.140625" style="2"/>
  </cols>
  <sheetData>
    <row r="1" spans="1:19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0.2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57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19</v>
      </c>
      <c r="P4" s="1" t="s">
        <v>7</v>
      </c>
      <c r="Q4" s="1" t="s">
        <v>8</v>
      </c>
      <c r="R4" s="1" t="s">
        <v>9</v>
      </c>
      <c r="S4" s="1" t="s">
        <v>10</v>
      </c>
    </row>
    <row r="5" spans="1:19" ht="57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"/>
      <c r="Q5" s="1"/>
      <c r="R5" s="1"/>
      <c r="S5" s="1"/>
    </row>
    <row r="6" spans="1:19" ht="45.75" customHeight="1">
      <c r="A6" s="3">
        <v>1</v>
      </c>
      <c r="B6" s="4">
        <v>43009</v>
      </c>
      <c r="C6" s="5">
        <v>69200</v>
      </c>
      <c r="D6" s="5">
        <f>C6*5/100</f>
        <v>3460</v>
      </c>
      <c r="E6" s="5">
        <f>C6*8/100</f>
        <v>5536</v>
      </c>
      <c r="F6" s="5">
        <f>C6+D6+E6</f>
        <v>78196</v>
      </c>
      <c r="G6" s="6">
        <v>26580</v>
      </c>
      <c r="H6" s="5">
        <f>G6*139/100</f>
        <v>36946.199999999997</v>
      </c>
      <c r="I6" s="5">
        <f>G6*10/100</f>
        <v>2658</v>
      </c>
      <c r="J6" s="5">
        <f>G6+H6+I6</f>
        <v>66184.2</v>
      </c>
      <c r="K6" s="5">
        <f>C6-G6</f>
        <v>42620</v>
      </c>
      <c r="L6" s="5">
        <f>D6-H6</f>
        <v>-33486.199999999997</v>
      </c>
      <c r="M6" s="5">
        <f>E6-I6</f>
        <v>2878</v>
      </c>
      <c r="N6" s="5">
        <f>K6+L6+M6</f>
        <v>12011.800000000003</v>
      </c>
      <c r="O6" s="5">
        <f>N6*10/100</f>
        <v>1201.1800000000003</v>
      </c>
      <c r="P6" s="5">
        <f>O6</f>
        <v>1201.1800000000003</v>
      </c>
      <c r="Q6" s="5">
        <f>N6-P6</f>
        <v>10810.620000000003</v>
      </c>
      <c r="R6" s="19" t="s">
        <v>25</v>
      </c>
      <c r="S6" s="20" t="s">
        <v>26</v>
      </c>
    </row>
    <row r="7" spans="1:19" ht="45.75" customHeight="1">
      <c r="A7" s="3">
        <v>2</v>
      </c>
      <c r="B7" s="4">
        <v>43040</v>
      </c>
      <c r="C7" s="5">
        <v>69200</v>
      </c>
      <c r="D7" s="5">
        <f>C7*5/100</f>
        <v>3460</v>
      </c>
      <c r="E7" s="5">
        <f>C7*8/100</f>
        <v>5536</v>
      </c>
      <c r="F7" s="5">
        <f>C7+D7+E7</f>
        <v>78196</v>
      </c>
      <c r="G7" s="6">
        <v>26580</v>
      </c>
      <c r="H7" s="5">
        <f>G7*139/100</f>
        <v>36946.199999999997</v>
      </c>
      <c r="I7" s="5">
        <f>G7*10/100</f>
        <v>2658</v>
      </c>
      <c r="J7" s="5">
        <f>G7+H7+I7</f>
        <v>66184.2</v>
      </c>
      <c r="K7" s="5">
        <f>C7-G7</f>
        <v>42620</v>
      </c>
      <c r="L7" s="5">
        <f>D7-H7</f>
        <v>-33486.199999999997</v>
      </c>
      <c r="M7" s="5">
        <f>E7-I7</f>
        <v>2878</v>
      </c>
      <c r="N7" s="5">
        <f>K7+L7+M7</f>
        <v>12011.800000000003</v>
      </c>
      <c r="O7" s="5">
        <f>N7*10/100</f>
        <v>1201.1800000000003</v>
      </c>
      <c r="P7" s="5">
        <f>O7</f>
        <v>1201.1800000000003</v>
      </c>
      <c r="Q7" s="5">
        <f>N7-P7</f>
        <v>10810.620000000003</v>
      </c>
      <c r="R7" s="19" t="s">
        <v>27</v>
      </c>
      <c r="S7" s="20" t="s">
        <v>28</v>
      </c>
    </row>
    <row r="8" spans="1:19" ht="45.75" customHeight="1">
      <c r="A8" s="8"/>
      <c r="B8" s="8"/>
      <c r="C8" s="10">
        <f>C6+C7</f>
        <v>138400</v>
      </c>
      <c r="D8" s="10">
        <f t="shared" ref="D8:Q8" si="0">D6+D7</f>
        <v>6920</v>
      </c>
      <c r="E8" s="10">
        <f t="shared" si="0"/>
        <v>11072</v>
      </c>
      <c r="F8" s="10">
        <f t="shared" si="0"/>
        <v>156392</v>
      </c>
      <c r="G8" s="10">
        <f t="shared" si="0"/>
        <v>53160</v>
      </c>
      <c r="H8" s="10">
        <f t="shared" si="0"/>
        <v>73892.399999999994</v>
      </c>
      <c r="I8" s="10">
        <f t="shared" si="0"/>
        <v>5316</v>
      </c>
      <c r="J8" s="10">
        <f t="shared" si="0"/>
        <v>132368.4</v>
      </c>
      <c r="K8" s="10">
        <f t="shared" si="0"/>
        <v>85240</v>
      </c>
      <c r="L8" s="10">
        <f t="shared" si="0"/>
        <v>-66972.399999999994</v>
      </c>
      <c r="M8" s="10">
        <f t="shared" si="0"/>
        <v>5756</v>
      </c>
      <c r="N8" s="10">
        <f t="shared" si="0"/>
        <v>24023.600000000006</v>
      </c>
      <c r="O8" s="10">
        <f t="shared" si="0"/>
        <v>2402.3600000000006</v>
      </c>
      <c r="P8" s="10">
        <f t="shared" si="0"/>
        <v>2402.3600000000006</v>
      </c>
      <c r="Q8" s="10">
        <v>21622</v>
      </c>
      <c r="R8" s="8"/>
      <c r="S8" s="8"/>
    </row>
    <row r="9" spans="1:19" ht="20.25">
      <c r="A9" s="11" t="s">
        <v>67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14">
    <mergeCell ref="Q4:Q5"/>
    <mergeCell ref="R4:R5"/>
    <mergeCell ref="S4:S5"/>
    <mergeCell ref="A9:S9"/>
    <mergeCell ref="A1:S1"/>
    <mergeCell ref="A2:S2"/>
    <mergeCell ref="A3:S3"/>
    <mergeCell ref="A4:A5"/>
    <mergeCell ref="B4:B5"/>
    <mergeCell ref="C4:F4"/>
    <mergeCell ref="G4:J4"/>
    <mergeCell ref="K4:N4"/>
    <mergeCell ref="O4:O5"/>
    <mergeCell ref="P4:P5"/>
  </mergeCells>
  <pageMargins left="0.7" right="0.7" top="0.75" bottom="0.75" header="0.3" footer="0.3"/>
  <pageSetup paperSize="9" scale="7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>
      <selection activeCell="P8" sqref="P8"/>
    </sheetView>
  </sheetViews>
  <sheetFormatPr defaultRowHeight="15"/>
  <cols>
    <col min="1" max="16384" width="9.140625" style="2"/>
  </cols>
  <sheetData>
    <row r="1" spans="1:19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0.25">
      <c r="A3" s="14" t="s">
        <v>65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24</v>
      </c>
      <c r="P4" s="1" t="s">
        <v>7</v>
      </c>
      <c r="Q4" s="1" t="s">
        <v>8</v>
      </c>
      <c r="R4" s="1" t="s">
        <v>9</v>
      </c>
      <c r="S4" s="1" t="s">
        <v>10</v>
      </c>
    </row>
    <row r="5" spans="1:19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"/>
      <c r="Q5" s="1"/>
      <c r="R5" s="1"/>
      <c r="S5" s="1"/>
    </row>
    <row r="6" spans="1:19" ht="46.5" customHeight="1">
      <c r="A6" s="3">
        <v>1</v>
      </c>
      <c r="B6" s="4">
        <v>43009</v>
      </c>
      <c r="C6" s="5">
        <v>67200</v>
      </c>
      <c r="D6" s="5">
        <f>C6*5/100</f>
        <v>3360</v>
      </c>
      <c r="E6" s="5">
        <f>C6*8/100</f>
        <v>5376</v>
      </c>
      <c r="F6" s="5">
        <f>C6+D6+E6</f>
        <v>75936</v>
      </c>
      <c r="G6" s="6">
        <v>25780</v>
      </c>
      <c r="H6" s="5">
        <f>G6*139/100</f>
        <v>35834.199999999997</v>
      </c>
      <c r="I6" s="5">
        <f>G6*10/100</f>
        <v>2578</v>
      </c>
      <c r="J6" s="5">
        <f>G6+H6+I6</f>
        <v>64192.2</v>
      </c>
      <c r="K6" s="5">
        <f>C6-G6</f>
        <v>41420</v>
      </c>
      <c r="L6" s="5">
        <f>D6-H6</f>
        <v>-32474.199999999997</v>
      </c>
      <c r="M6" s="5">
        <f>E6-I6</f>
        <v>2798</v>
      </c>
      <c r="N6" s="5">
        <f>K6+L6+M6</f>
        <v>11743.800000000003</v>
      </c>
      <c r="O6" s="5">
        <f>N6*10/100</f>
        <v>1174.3800000000003</v>
      </c>
      <c r="P6" s="5">
        <f>O6</f>
        <v>1174.3800000000003</v>
      </c>
      <c r="Q6" s="5">
        <v>10570</v>
      </c>
      <c r="R6" s="19" t="s">
        <v>25</v>
      </c>
      <c r="S6" s="20" t="s">
        <v>26</v>
      </c>
    </row>
    <row r="7" spans="1:19" ht="46.5" customHeight="1">
      <c r="A7" s="3">
        <v>2</v>
      </c>
      <c r="B7" s="4">
        <v>43040</v>
      </c>
      <c r="C7" s="5">
        <v>67200</v>
      </c>
      <c r="D7" s="5">
        <f>C7*5/100</f>
        <v>3360</v>
      </c>
      <c r="E7" s="5">
        <f>C7*8/100</f>
        <v>5376</v>
      </c>
      <c r="F7" s="5">
        <f>C7+D7+E7</f>
        <v>75936</v>
      </c>
      <c r="G7" s="6">
        <v>25780</v>
      </c>
      <c r="H7" s="5">
        <f>G7*139/100</f>
        <v>35834.199999999997</v>
      </c>
      <c r="I7" s="5">
        <f>G7*10/100</f>
        <v>2578</v>
      </c>
      <c r="J7" s="5">
        <f>G7+H7+I7</f>
        <v>64192.2</v>
      </c>
      <c r="K7" s="5">
        <f>C7-G7</f>
        <v>41420</v>
      </c>
      <c r="L7" s="5">
        <f>D7-H7</f>
        <v>-32474.199999999997</v>
      </c>
      <c r="M7" s="5">
        <f>E7-I7</f>
        <v>2798</v>
      </c>
      <c r="N7" s="5">
        <f>K7+L7+M7</f>
        <v>11743.800000000003</v>
      </c>
      <c r="O7" s="5">
        <f>N7*10/100</f>
        <v>1174.3800000000003</v>
      </c>
      <c r="P7" s="5">
        <f>O7</f>
        <v>1174.3800000000003</v>
      </c>
      <c r="Q7" s="5">
        <v>10570</v>
      </c>
      <c r="R7" s="19" t="s">
        <v>27</v>
      </c>
      <c r="S7" s="20" t="s">
        <v>28</v>
      </c>
    </row>
    <row r="8" spans="1:19" ht="46.5" customHeight="1">
      <c r="A8" s="8"/>
      <c r="B8" s="8"/>
      <c r="C8" s="10">
        <f>C6+C7</f>
        <v>134400</v>
      </c>
      <c r="D8" s="10">
        <f t="shared" ref="D8:Q8" si="0">D6+D7</f>
        <v>6720</v>
      </c>
      <c r="E8" s="10">
        <f t="shared" si="0"/>
        <v>10752</v>
      </c>
      <c r="F8" s="10">
        <f t="shared" si="0"/>
        <v>151872</v>
      </c>
      <c r="G8" s="10">
        <f t="shared" si="0"/>
        <v>51560</v>
      </c>
      <c r="H8" s="10">
        <f t="shared" si="0"/>
        <v>71668.399999999994</v>
      </c>
      <c r="I8" s="10">
        <f t="shared" si="0"/>
        <v>5156</v>
      </c>
      <c r="J8" s="10">
        <f t="shared" si="0"/>
        <v>128384.4</v>
      </c>
      <c r="K8" s="10">
        <f t="shared" si="0"/>
        <v>82840</v>
      </c>
      <c r="L8" s="10">
        <f t="shared" si="0"/>
        <v>-64948.399999999994</v>
      </c>
      <c r="M8" s="10">
        <f t="shared" si="0"/>
        <v>5596</v>
      </c>
      <c r="N8" s="10">
        <f t="shared" si="0"/>
        <v>23487.600000000006</v>
      </c>
      <c r="O8" s="10">
        <v>2348</v>
      </c>
      <c r="P8" s="10">
        <v>2348</v>
      </c>
      <c r="Q8" s="10">
        <f>Q6+Q7</f>
        <v>21140</v>
      </c>
      <c r="R8" s="8"/>
      <c r="S8" s="8"/>
    </row>
    <row r="9" spans="1:19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14">
    <mergeCell ref="Q4:Q5"/>
    <mergeCell ref="R4:R5"/>
    <mergeCell ref="S4:S5"/>
    <mergeCell ref="A9:S9"/>
    <mergeCell ref="A1:S1"/>
    <mergeCell ref="A2:S2"/>
    <mergeCell ref="A3:S3"/>
    <mergeCell ref="A4:A5"/>
    <mergeCell ref="B4:B5"/>
    <mergeCell ref="C4:F4"/>
    <mergeCell ref="G4:J4"/>
    <mergeCell ref="K4:N4"/>
    <mergeCell ref="O4:O5"/>
    <mergeCell ref="P4:P5"/>
  </mergeCells>
  <pageMargins left="0.7" right="0.7" top="0.75" bottom="0.75" header="0.3" footer="0.3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>
      <selection activeCell="A4" sqref="A4:A5"/>
    </sheetView>
  </sheetViews>
  <sheetFormatPr defaultRowHeight="15"/>
  <cols>
    <col min="1" max="16384" width="9.140625" style="2"/>
  </cols>
  <sheetData>
    <row r="1" spans="1:19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0.25">
      <c r="A3" s="14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24</v>
      </c>
      <c r="P4" s="1" t="s">
        <v>7</v>
      </c>
      <c r="Q4" s="1" t="s">
        <v>8</v>
      </c>
      <c r="R4" s="1" t="s">
        <v>9</v>
      </c>
      <c r="S4" s="1" t="s">
        <v>10</v>
      </c>
    </row>
    <row r="5" spans="1:19" ht="64.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"/>
      <c r="Q5" s="1"/>
      <c r="R5" s="1"/>
      <c r="S5" s="1"/>
    </row>
    <row r="6" spans="1:19" ht="51.75" customHeight="1">
      <c r="A6" s="3">
        <v>1</v>
      </c>
      <c r="B6" s="4">
        <v>43009</v>
      </c>
      <c r="C6" s="5">
        <v>69200</v>
      </c>
      <c r="D6" s="5">
        <f>C6*5/100</f>
        <v>3460</v>
      </c>
      <c r="E6" s="5">
        <f>C6*8/100</f>
        <v>5536</v>
      </c>
      <c r="F6" s="5">
        <f>C6+D6+E6</f>
        <v>78196</v>
      </c>
      <c r="G6" s="6">
        <v>26870</v>
      </c>
      <c r="H6" s="5">
        <f>G6*139/100</f>
        <v>37349.300000000003</v>
      </c>
      <c r="I6" s="5">
        <f>G6*10/100</f>
        <v>2687</v>
      </c>
      <c r="J6" s="5">
        <f>G6+H6+I6</f>
        <v>66906.3</v>
      </c>
      <c r="K6" s="5">
        <f>C6-G6</f>
        <v>42330</v>
      </c>
      <c r="L6" s="5">
        <f>D6-H6</f>
        <v>-33889.300000000003</v>
      </c>
      <c r="M6" s="5">
        <f>E6-I6</f>
        <v>2849</v>
      </c>
      <c r="N6" s="5">
        <f>K6+L6+M6</f>
        <v>11289.699999999997</v>
      </c>
      <c r="O6" s="5">
        <f>N6*10/100</f>
        <v>1128.9699999999998</v>
      </c>
      <c r="P6" s="5">
        <f>O6</f>
        <v>1128.9699999999998</v>
      </c>
      <c r="Q6" s="5">
        <f>N6-P6</f>
        <v>10160.729999999998</v>
      </c>
      <c r="R6" s="19" t="s">
        <v>25</v>
      </c>
      <c r="S6" s="20" t="s">
        <v>26</v>
      </c>
    </row>
    <row r="7" spans="1:19" ht="51.75" customHeight="1">
      <c r="A7" s="3">
        <v>2</v>
      </c>
      <c r="B7" s="4">
        <v>43040</v>
      </c>
      <c r="C7" s="5">
        <v>69200</v>
      </c>
      <c r="D7" s="5">
        <f>C7*5/100</f>
        <v>3460</v>
      </c>
      <c r="E7" s="5">
        <f>C7*8/100</f>
        <v>5536</v>
      </c>
      <c r="F7" s="5">
        <f>C7+D7+E7</f>
        <v>78196</v>
      </c>
      <c r="G7" s="6">
        <v>26870</v>
      </c>
      <c r="H7" s="5">
        <f>G7*139/100</f>
        <v>37349.300000000003</v>
      </c>
      <c r="I7" s="5">
        <f>G7*10/100</f>
        <v>2687</v>
      </c>
      <c r="J7" s="5">
        <f>G7+H7+I7</f>
        <v>66906.3</v>
      </c>
      <c r="K7" s="5">
        <f>C7-G7</f>
        <v>42330</v>
      </c>
      <c r="L7" s="5">
        <f>D7-H7</f>
        <v>-33889.300000000003</v>
      </c>
      <c r="M7" s="5">
        <f>E7-I7</f>
        <v>2849</v>
      </c>
      <c r="N7" s="5">
        <f>K7+L7+M7</f>
        <v>11289.699999999997</v>
      </c>
      <c r="O7" s="5">
        <f>N7*10/100</f>
        <v>1128.9699999999998</v>
      </c>
      <c r="P7" s="5">
        <f>O7</f>
        <v>1128.9699999999998</v>
      </c>
      <c r="Q7" s="5">
        <f>N7-P7</f>
        <v>10160.729999999998</v>
      </c>
      <c r="R7" s="19" t="s">
        <v>27</v>
      </c>
      <c r="S7" s="20" t="s">
        <v>28</v>
      </c>
    </row>
    <row r="8" spans="1:19" ht="51.75" customHeight="1">
      <c r="A8" s="8"/>
      <c r="B8" s="8"/>
      <c r="C8" s="10">
        <f>C6+C7</f>
        <v>138400</v>
      </c>
      <c r="D8" s="10">
        <f t="shared" ref="D8:Q8" si="0">D6+D7</f>
        <v>6920</v>
      </c>
      <c r="E8" s="10">
        <f t="shared" si="0"/>
        <v>11072</v>
      </c>
      <c r="F8" s="10">
        <f t="shared" si="0"/>
        <v>156392</v>
      </c>
      <c r="G8" s="10">
        <f t="shared" si="0"/>
        <v>53740</v>
      </c>
      <c r="H8" s="10">
        <v>74698</v>
      </c>
      <c r="I8" s="10">
        <f t="shared" si="0"/>
        <v>5374</v>
      </c>
      <c r="J8" s="10">
        <v>133812</v>
      </c>
      <c r="K8" s="10">
        <f t="shared" si="0"/>
        <v>84660</v>
      </c>
      <c r="L8" s="10">
        <v>-67778</v>
      </c>
      <c r="M8" s="10">
        <f t="shared" si="0"/>
        <v>5698</v>
      </c>
      <c r="N8" s="10">
        <v>22580</v>
      </c>
      <c r="O8" s="10">
        <f t="shared" si="0"/>
        <v>2257.9399999999996</v>
      </c>
      <c r="P8" s="10">
        <f t="shared" si="0"/>
        <v>2257.9399999999996</v>
      </c>
      <c r="Q8" s="10">
        <v>20322</v>
      </c>
      <c r="R8" s="8"/>
      <c r="S8" s="8"/>
    </row>
    <row r="9" spans="1:19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</sheetData>
  <mergeCells count="14">
    <mergeCell ref="Q4:Q5"/>
    <mergeCell ref="R4:R5"/>
    <mergeCell ref="S4:S5"/>
    <mergeCell ref="A9:S9"/>
    <mergeCell ref="A1:S1"/>
    <mergeCell ref="A2:S2"/>
    <mergeCell ref="A3:S3"/>
    <mergeCell ref="A4:A5"/>
    <mergeCell ref="B4:B5"/>
    <mergeCell ref="C4:F4"/>
    <mergeCell ref="G4:J4"/>
    <mergeCell ref="K4:N4"/>
    <mergeCell ref="O4:O5"/>
    <mergeCell ref="P4:P5"/>
  </mergeCells>
  <pageMargins left="0.7" right="0.7" top="0.75" bottom="0.75" header="0.3" footer="0.3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workbookViewId="0">
      <selection activeCell="R4" sqref="A4:XFD7"/>
    </sheetView>
  </sheetViews>
  <sheetFormatPr defaultRowHeight="15"/>
  <cols>
    <col min="1" max="16384" width="9.140625" style="2"/>
  </cols>
  <sheetData>
    <row r="1" spans="1:17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3.2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0.2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51.75" customHeight="1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" t="s">
        <v>8</v>
      </c>
      <c r="P4" s="1" t="s">
        <v>9</v>
      </c>
      <c r="Q4" s="1" t="s">
        <v>10</v>
      </c>
    </row>
    <row r="5" spans="1:17" ht="51.75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"/>
      <c r="P5" s="1"/>
      <c r="Q5" s="1"/>
    </row>
    <row r="6" spans="1:17" ht="51.75" customHeight="1">
      <c r="A6" s="3">
        <v>1</v>
      </c>
      <c r="B6" s="4">
        <v>43009</v>
      </c>
      <c r="C6" s="5">
        <v>34300</v>
      </c>
      <c r="D6" s="5">
        <f>C6*5/100</f>
        <v>1715</v>
      </c>
      <c r="E6" s="5">
        <f>C6*8/100</f>
        <v>2744</v>
      </c>
      <c r="F6" s="5">
        <f>C6+D6+E6</f>
        <v>38759</v>
      </c>
      <c r="G6" s="6">
        <v>13040</v>
      </c>
      <c r="H6" s="5">
        <f>G6*139/100</f>
        <v>18125.599999999999</v>
      </c>
      <c r="I6" s="5">
        <f>G6*10/100</f>
        <v>1304</v>
      </c>
      <c r="J6" s="5">
        <f>G6+H6+I6</f>
        <v>32469.599999999999</v>
      </c>
      <c r="K6" s="5">
        <f>C6-G6</f>
        <v>21260</v>
      </c>
      <c r="L6" s="5">
        <f>D6-H6</f>
        <v>-16410.599999999999</v>
      </c>
      <c r="M6" s="5">
        <f>E6-I6</f>
        <v>1440</v>
      </c>
      <c r="N6" s="5">
        <f>K6+L6+M6</f>
        <v>6289.4000000000015</v>
      </c>
      <c r="O6" s="5">
        <f>N6</f>
        <v>6289.4000000000015</v>
      </c>
      <c r="P6" s="19" t="s">
        <v>25</v>
      </c>
      <c r="Q6" s="20" t="s">
        <v>26</v>
      </c>
    </row>
    <row r="7" spans="1:17" ht="51.75" customHeight="1">
      <c r="A7" s="3">
        <v>2</v>
      </c>
      <c r="B7" s="4">
        <v>43040</v>
      </c>
      <c r="C7" s="5">
        <v>34300</v>
      </c>
      <c r="D7" s="5">
        <f>C7*5/100</f>
        <v>1715</v>
      </c>
      <c r="E7" s="5">
        <f>C7*8/100</f>
        <v>2744</v>
      </c>
      <c r="F7" s="5">
        <f>C7+D7+E7</f>
        <v>38759</v>
      </c>
      <c r="G7" s="6">
        <v>13040</v>
      </c>
      <c r="H7" s="5">
        <f>G7*139/100</f>
        <v>18125.599999999999</v>
      </c>
      <c r="I7" s="5">
        <f>G7*10/100</f>
        <v>1304</v>
      </c>
      <c r="J7" s="5">
        <f>G7+H7+I7</f>
        <v>32469.599999999999</v>
      </c>
      <c r="K7" s="5">
        <f>C7-G7</f>
        <v>21260</v>
      </c>
      <c r="L7" s="5">
        <f>D7-H7</f>
        <v>-16410.599999999999</v>
      </c>
      <c r="M7" s="5">
        <f>E7-I7</f>
        <v>1440</v>
      </c>
      <c r="N7" s="5">
        <f>K7+L7+M7</f>
        <v>6289.4000000000015</v>
      </c>
      <c r="O7" s="5">
        <f>N7</f>
        <v>6289.4000000000015</v>
      </c>
      <c r="P7" s="19" t="s">
        <v>27</v>
      </c>
      <c r="Q7" s="20" t="s">
        <v>28</v>
      </c>
    </row>
    <row r="8" spans="1:17">
      <c r="A8" s="8"/>
      <c r="B8" s="8"/>
      <c r="C8" s="10">
        <f>C6+C7</f>
        <v>68600</v>
      </c>
      <c r="D8" s="10">
        <f t="shared" ref="D8:M8" si="0">D6+D7</f>
        <v>3430</v>
      </c>
      <c r="E8" s="10">
        <f t="shared" si="0"/>
        <v>5488</v>
      </c>
      <c r="F8" s="10">
        <f t="shared" si="0"/>
        <v>77518</v>
      </c>
      <c r="G8" s="10">
        <f t="shared" si="0"/>
        <v>26080</v>
      </c>
      <c r="H8" s="10">
        <v>36252</v>
      </c>
      <c r="I8" s="10">
        <f t="shared" si="0"/>
        <v>2608</v>
      </c>
      <c r="J8" s="10">
        <v>64940</v>
      </c>
      <c r="K8" s="10">
        <f t="shared" si="0"/>
        <v>42520</v>
      </c>
      <c r="L8" s="10">
        <v>-32822</v>
      </c>
      <c r="M8" s="10">
        <f t="shared" si="0"/>
        <v>2880</v>
      </c>
      <c r="N8" s="10">
        <v>12578</v>
      </c>
      <c r="O8" s="10">
        <v>12578</v>
      </c>
      <c r="P8" s="8"/>
      <c r="Q8" s="8"/>
    </row>
    <row r="9" spans="1:17" ht="20.25">
      <c r="A9" s="11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</sheetData>
  <mergeCells count="12">
    <mergeCell ref="O4:O5"/>
    <mergeCell ref="P4:P5"/>
    <mergeCell ref="Q4:Q5"/>
    <mergeCell ref="A9:Q9"/>
    <mergeCell ref="A1:Q1"/>
    <mergeCell ref="A2:Q2"/>
    <mergeCell ref="A3:Q3"/>
    <mergeCell ref="A4:A5"/>
    <mergeCell ref="B4:B5"/>
    <mergeCell ref="C4:F4"/>
    <mergeCell ref="G4:J4"/>
    <mergeCell ref="K4:N4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"/>
  <sheetViews>
    <sheetView topLeftCell="A3" workbookViewId="0">
      <selection activeCell="A12" sqref="A12:T12"/>
    </sheetView>
  </sheetViews>
  <sheetFormatPr defaultRowHeight="15"/>
  <cols>
    <col min="1" max="16384" width="9.140625" style="2"/>
  </cols>
  <sheetData>
    <row r="1" spans="1:20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3.2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0.2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" t="s">
        <v>1</v>
      </c>
      <c r="B4" s="1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  <c r="K4" s="15" t="s">
        <v>5</v>
      </c>
      <c r="L4" s="15"/>
      <c r="M4" s="15"/>
      <c r="N4" s="15"/>
      <c r="O4" s="16" t="s">
        <v>24</v>
      </c>
      <c r="P4" s="16" t="s">
        <v>36</v>
      </c>
      <c r="Q4" s="1" t="s">
        <v>7</v>
      </c>
      <c r="R4" s="1" t="s">
        <v>8</v>
      </c>
      <c r="S4" s="1" t="s">
        <v>9</v>
      </c>
      <c r="T4" s="1" t="s">
        <v>10</v>
      </c>
    </row>
    <row r="5" spans="1:20" ht="42" customHeight="1">
      <c r="A5" s="1"/>
      <c r="B5" s="1"/>
      <c r="C5" s="7" t="s">
        <v>11</v>
      </c>
      <c r="D5" s="7" t="s">
        <v>12</v>
      </c>
      <c r="E5" s="7" t="s">
        <v>13</v>
      </c>
      <c r="F5" s="7" t="s">
        <v>14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17"/>
      <c r="P5" s="17"/>
      <c r="Q5" s="1"/>
      <c r="R5" s="1"/>
      <c r="S5" s="1"/>
      <c r="T5" s="1"/>
    </row>
    <row r="6" spans="1:20" ht="43.5" customHeight="1">
      <c r="A6" s="3">
        <v>1</v>
      </c>
      <c r="B6" s="4">
        <v>43009</v>
      </c>
      <c r="C6" s="5">
        <v>57800</v>
      </c>
      <c r="D6" s="5">
        <f>C6*5/100</f>
        <v>2890</v>
      </c>
      <c r="E6" s="5">
        <f>C6*8/100</f>
        <v>4624</v>
      </c>
      <c r="F6" s="5">
        <f>C6+D6+E6</f>
        <v>65314</v>
      </c>
      <c r="G6" s="6">
        <v>22370</v>
      </c>
      <c r="H6" s="5">
        <f>G6*139/100</f>
        <v>31094.3</v>
      </c>
      <c r="I6" s="5">
        <f>G6*10/100</f>
        <v>2237</v>
      </c>
      <c r="J6" s="5">
        <f>G6+H6+I6</f>
        <v>55701.3</v>
      </c>
      <c r="K6" s="5">
        <f>C6-G6</f>
        <v>35430</v>
      </c>
      <c r="L6" s="5">
        <f>D6-H6</f>
        <v>-28204.3</v>
      </c>
      <c r="M6" s="5">
        <f>E6-I6</f>
        <v>2387</v>
      </c>
      <c r="N6" s="5">
        <f>K6+L6+M6</f>
        <v>9612.7000000000007</v>
      </c>
      <c r="O6" s="5">
        <f>N6*10/100</f>
        <v>961.27</v>
      </c>
      <c r="P6" s="5">
        <v>0</v>
      </c>
      <c r="Q6" s="5">
        <f>O6+P6</f>
        <v>961.27</v>
      </c>
      <c r="R6" s="5">
        <v>8652</v>
      </c>
      <c r="S6" s="19" t="s">
        <v>25</v>
      </c>
      <c r="T6" s="20" t="s">
        <v>26</v>
      </c>
    </row>
    <row r="7" spans="1:20" ht="43.5" customHeight="1">
      <c r="A7" s="3">
        <v>2</v>
      </c>
      <c r="B7" s="4">
        <v>43040</v>
      </c>
      <c r="C7" s="5">
        <v>57800</v>
      </c>
      <c r="D7" s="5">
        <f>C7*5/100</f>
        <v>2890</v>
      </c>
      <c r="E7" s="5">
        <f>C7*8/100</f>
        <v>4624</v>
      </c>
      <c r="F7" s="5">
        <f>C7+D7+E7</f>
        <v>65314</v>
      </c>
      <c r="G7" s="6">
        <v>22370</v>
      </c>
      <c r="H7" s="5">
        <f>G7*139/100</f>
        <v>31094.3</v>
      </c>
      <c r="I7" s="5">
        <f>G7*10/100</f>
        <v>2237</v>
      </c>
      <c r="J7" s="5">
        <f>G7+H7+I7</f>
        <v>55701.3</v>
      </c>
      <c r="K7" s="5">
        <f>C7-G7</f>
        <v>35430</v>
      </c>
      <c r="L7" s="5">
        <f>D7-H7</f>
        <v>-28204.3</v>
      </c>
      <c r="M7" s="5">
        <f>E7-I7</f>
        <v>2387</v>
      </c>
      <c r="N7" s="5">
        <f>K7+L7+M7</f>
        <v>9612.7000000000007</v>
      </c>
      <c r="O7" s="5">
        <f>N7*10/100</f>
        <v>961.27</v>
      </c>
      <c r="P7" s="5">
        <v>0</v>
      </c>
      <c r="Q7" s="5">
        <f t="shared" ref="Q7:Q10" si="0">O7+P7</f>
        <v>961.27</v>
      </c>
      <c r="R7" s="5">
        <v>8652</v>
      </c>
      <c r="S7" s="19" t="s">
        <v>27</v>
      </c>
      <c r="T7" s="20" t="s">
        <v>28</v>
      </c>
    </row>
    <row r="8" spans="1:20" ht="43.5" customHeight="1">
      <c r="A8" s="3">
        <v>3</v>
      </c>
      <c r="B8" s="4">
        <v>43070</v>
      </c>
      <c r="C8" s="5">
        <v>57800</v>
      </c>
      <c r="D8" s="5">
        <f>C8*5/100</f>
        <v>2890</v>
      </c>
      <c r="E8" s="5">
        <f>C8*8/100</f>
        <v>4624</v>
      </c>
      <c r="F8" s="5">
        <f>C8+D8+E8</f>
        <v>65314</v>
      </c>
      <c r="G8" s="6">
        <v>22370</v>
      </c>
      <c r="H8" s="5">
        <f>G8*139/100</f>
        <v>31094.3</v>
      </c>
      <c r="I8" s="5">
        <f>G8*10/100</f>
        <v>2237</v>
      </c>
      <c r="J8" s="5">
        <f>G8+H8+I8</f>
        <v>55701.3</v>
      </c>
      <c r="K8" s="5">
        <f>C8-G8</f>
        <v>35430</v>
      </c>
      <c r="L8" s="5">
        <f>D8-H8</f>
        <v>-28204.3</v>
      </c>
      <c r="M8" s="5">
        <f>E8-I8</f>
        <v>2387</v>
      </c>
      <c r="N8" s="5">
        <f>K8+L8+M8</f>
        <v>9612.7000000000007</v>
      </c>
      <c r="O8" s="5">
        <f>N8*10/100</f>
        <v>961.27</v>
      </c>
      <c r="P8" s="5">
        <v>0</v>
      </c>
      <c r="Q8" s="5">
        <f t="shared" si="0"/>
        <v>961.27</v>
      </c>
      <c r="R8" s="5">
        <v>8652</v>
      </c>
      <c r="S8" s="19" t="s">
        <v>70</v>
      </c>
      <c r="T8" s="20" t="s">
        <v>71</v>
      </c>
    </row>
    <row r="9" spans="1:20" ht="43.5" customHeight="1">
      <c r="A9" s="3">
        <v>4</v>
      </c>
      <c r="B9" s="4">
        <v>43101</v>
      </c>
      <c r="C9" s="5">
        <v>57800</v>
      </c>
      <c r="D9" s="5">
        <f>C9*7/100</f>
        <v>4046</v>
      </c>
      <c r="E9" s="5">
        <f t="shared" ref="E9:E10" si="1">C9*8/100</f>
        <v>4624</v>
      </c>
      <c r="F9" s="5">
        <f t="shared" ref="F9:F10" si="2">C9+D9+E9</f>
        <v>66470</v>
      </c>
      <c r="G9" s="6">
        <v>22370</v>
      </c>
      <c r="H9" s="5">
        <f t="shared" ref="H9:H10" si="3">G9*139/100</f>
        <v>31094.3</v>
      </c>
      <c r="I9" s="5">
        <f t="shared" ref="I9:I10" si="4">G9*10/100</f>
        <v>2237</v>
      </c>
      <c r="J9" s="5">
        <f t="shared" ref="J9:J10" si="5">G9+H9+I9</f>
        <v>55701.3</v>
      </c>
      <c r="K9" s="5">
        <f t="shared" ref="K9:K10" si="6">C9-G9</f>
        <v>35430</v>
      </c>
      <c r="L9" s="5">
        <f t="shared" ref="L9:L10" si="7">D9-H9</f>
        <v>-27048.3</v>
      </c>
      <c r="M9" s="5">
        <f t="shared" ref="M9:M10" si="8">E9-I9</f>
        <v>2387</v>
      </c>
      <c r="N9" s="5">
        <f t="shared" ref="N9:N10" si="9">K9+L9+M9</f>
        <v>10768.7</v>
      </c>
      <c r="O9" s="5">
        <f t="shared" ref="O9:O10" si="10">N9*10/100</f>
        <v>1076.8699999999999</v>
      </c>
      <c r="P9" s="5">
        <f>C9*2/100</f>
        <v>1156</v>
      </c>
      <c r="Q9" s="5">
        <f t="shared" si="0"/>
        <v>2232.87</v>
      </c>
      <c r="R9" s="5">
        <f t="shared" ref="R9:R10" si="11">N9-Q9</f>
        <v>8535.8300000000017</v>
      </c>
      <c r="S9" s="19" t="s">
        <v>72</v>
      </c>
      <c r="T9" s="20" t="s">
        <v>73</v>
      </c>
    </row>
    <row r="10" spans="1:20" ht="43.5" customHeight="1">
      <c r="A10" s="3">
        <v>5</v>
      </c>
      <c r="B10" s="4">
        <v>43132</v>
      </c>
      <c r="C10" s="5">
        <v>57800</v>
      </c>
      <c r="D10" s="5">
        <f>C10*7/100</f>
        <v>4046</v>
      </c>
      <c r="E10" s="5">
        <f t="shared" si="1"/>
        <v>4624</v>
      </c>
      <c r="F10" s="5">
        <f t="shared" si="2"/>
        <v>66470</v>
      </c>
      <c r="G10" s="6">
        <v>22370</v>
      </c>
      <c r="H10" s="5">
        <f t="shared" si="3"/>
        <v>31094.3</v>
      </c>
      <c r="I10" s="5">
        <f t="shared" si="4"/>
        <v>2237</v>
      </c>
      <c r="J10" s="5">
        <f t="shared" si="5"/>
        <v>55701.3</v>
      </c>
      <c r="K10" s="5">
        <f t="shared" si="6"/>
        <v>35430</v>
      </c>
      <c r="L10" s="5">
        <f t="shared" si="7"/>
        <v>-27048.3</v>
      </c>
      <c r="M10" s="5">
        <f t="shared" si="8"/>
        <v>2387</v>
      </c>
      <c r="N10" s="5">
        <f t="shared" si="9"/>
        <v>10768.7</v>
      </c>
      <c r="O10" s="5">
        <f t="shared" si="10"/>
        <v>1076.8699999999999</v>
      </c>
      <c r="P10" s="5">
        <f t="shared" ref="P10:P11" si="12">C10*2/100</f>
        <v>1156</v>
      </c>
      <c r="Q10" s="5">
        <f t="shared" si="0"/>
        <v>2232.87</v>
      </c>
      <c r="R10" s="5">
        <f t="shared" si="11"/>
        <v>8535.8300000000017</v>
      </c>
      <c r="S10" s="19" t="s">
        <v>74</v>
      </c>
      <c r="T10" s="20" t="s">
        <v>75</v>
      </c>
    </row>
    <row r="11" spans="1:20" ht="43.5" customHeight="1">
      <c r="A11" s="8"/>
      <c r="B11" s="8"/>
      <c r="C11" s="10">
        <f>SUM(C6:C10)</f>
        <v>289000</v>
      </c>
      <c r="D11" s="10">
        <f t="shared" ref="D11:R11" si="13">SUM(D6:D10)</f>
        <v>16762</v>
      </c>
      <c r="E11" s="10">
        <f t="shared" si="13"/>
        <v>23120</v>
      </c>
      <c r="F11" s="10">
        <f t="shared" si="13"/>
        <v>328882</v>
      </c>
      <c r="G11" s="10">
        <f t="shared" si="13"/>
        <v>111850</v>
      </c>
      <c r="H11" s="10">
        <v>155470</v>
      </c>
      <c r="I11" s="10">
        <f t="shared" si="13"/>
        <v>11185</v>
      </c>
      <c r="J11" s="10">
        <v>278505</v>
      </c>
      <c r="K11" s="10">
        <f t="shared" si="13"/>
        <v>177150</v>
      </c>
      <c r="L11" s="10">
        <v>-178708</v>
      </c>
      <c r="M11" s="10">
        <f t="shared" si="13"/>
        <v>11935</v>
      </c>
      <c r="N11" s="10">
        <v>50377</v>
      </c>
      <c r="O11" s="10">
        <v>5037</v>
      </c>
      <c r="P11" s="10">
        <f t="shared" si="13"/>
        <v>2312</v>
      </c>
      <c r="Q11" s="10">
        <v>7349</v>
      </c>
      <c r="R11" s="10">
        <f t="shared" si="13"/>
        <v>43027.66</v>
      </c>
      <c r="S11" s="8"/>
      <c r="T11" s="8"/>
    </row>
    <row r="12" spans="1:20" ht="20.25">
      <c r="A12" s="11" t="s">
        <v>66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</sheetData>
  <mergeCells count="15">
    <mergeCell ref="R4:R5"/>
    <mergeCell ref="S4:S5"/>
    <mergeCell ref="T4:T5"/>
    <mergeCell ref="A12:T12"/>
    <mergeCell ref="P4:P5"/>
    <mergeCell ref="A1:T1"/>
    <mergeCell ref="A2:T2"/>
    <mergeCell ref="A3:T3"/>
    <mergeCell ref="A4:A5"/>
    <mergeCell ref="B4:B5"/>
    <mergeCell ref="C4:F4"/>
    <mergeCell ref="G4:J4"/>
    <mergeCell ref="K4:N4"/>
    <mergeCell ref="O4:O5"/>
    <mergeCell ref="Q4:Q5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kishan</vt:lpstr>
      <vt:lpstr>ashok</vt:lpstr>
      <vt:lpstr>preetesh</vt:lpstr>
      <vt:lpstr>Sheet2</vt:lpstr>
      <vt:lpstr>GOPAL</vt:lpstr>
      <vt:lpstr>baksaram</vt:lpstr>
      <vt:lpstr>hrlal</vt:lpstr>
      <vt:lpstr>purshottam</vt:lpstr>
      <vt:lpstr>ganpat</vt:lpstr>
      <vt:lpstr>karan</vt:lpstr>
      <vt:lpstr>narendra</vt:lpstr>
      <vt:lpstr>sanjay</vt:lpstr>
      <vt:lpstr>pramod</vt:lpstr>
      <vt:lpstr>premchand</vt:lpstr>
      <vt:lpstr>bhajanlal</vt:lpstr>
      <vt:lpstr>vijendra</vt:lpstr>
      <vt:lpstr>savita</vt:lpstr>
      <vt:lpstr>khetsingh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com</dc:creator>
  <cp:lastModifiedBy>naveen com</cp:lastModifiedBy>
  <cp:lastPrinted>2018-04-19T14:53:46Z</cp:lastPrinted>
  <dcterms:created xsi:type="dcterms:W3CDTF">2018-04-19T09:22:24Z</dcterms:created>
  <dcterms:modified xsi:type="dcterms:W3CDTF">2018-04-19T15:07:59Z</dcterms:modified>
</cp:coreProperties>
</file>