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updateLinks="always"/>
  <bookViews>
    <workbookView xWindow="0" yWindow="0" windowWidth="20490" windowHeight="7650" firstSheet="1" activeTab="4"/>
  </bookViews>
  <sheets>
    <sheet name="How To USE" sheetId="12" r:id="rId1"/>
    <sheet name="Master" sheetId="10" r:id="rId2"/>
    <sheet name="Pay Calculation" sheetId="3" r:id="rId3"/>
    <sheet name="Statement of Fixation" sheetId="4" r:id="rId4"/>
    <sheet name="Option Form" sheetId="5" r:id="rId5"/>
  </sheets>
  <definedNames>
    <definedName name="_xlnm.Print_Area" localSheetId="4">'Option Form'!$A$1:$I$48</definedName>
    <definedName name="_xlnm.Print_Area" localSheetId="3">'Statement of Fixation'!$A$1:$I$50</definedName>
  </definedNames>
  <calcPr calcId="124519"/>
</workbook>
</file>

<file path=xl/calcChain.xml><?xml version="1.0" encoding="utf-8"?>
<calcChain xmlns="http://schemas.openxmlformats.org/spreadsheetml/2006/main">
  <c r="AB11" i="4"/>
  <c r="AB12" s="1"/>
  <c r="I11" s="1"/>
  <c r="AK10" i="3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9"/>
  <c r="R7" i="5" l="1"/>
  <c r="BI40" i="10"/>
  <c r="BJ40"/>
  <c r="BJ41"/>
  <c r="BJ42"/>
  <c r="BJ43"/>
  <c r="BI44"/>
  <c r="BJ44"/>
  <c r="BK44"/>
  <c r="BI45"/>
  <c r="BJ45"/>
  <c r="BK45"/>
  <c r="BI46"/>
  <c r="BK46" s="1"/>
  <c r="BJ46"/>
  <c r="BI47"/>
  <c r="BK47" s="1"/>
  <c r="BJ47"/>
  <c r="BI48"/>
  <c r="BJ48"/>
  <c r="BK48"/>
  <c r="BI49"/>
  <c r="BJ49"/>
  <c r="BK49"/>
  <c r="BJ50"/>
  <c r="BI51"/>
  <c r="BJ51"/>
  <c r="BK51"/>
  <c r="BI52"/>
  <c r="BJ52"/>
  <c r="BK52"/>
  <c r="BI53"/>
  <c r="BJ53"/>
  <c r="BK53"/>
  <c r="BI54"/>
  <c r="BJ54"/>
  <c r="BK54"/>
  <c r="BI55"/>
  <c r="BJ55"/>
  <c r="BK55"/>
  <c r="BI56"/>
  <c r="BJ56"/>
  <c r="BK56"/>
  <c r="BI57"/>
  <c r="BJ57"/>
  <c r="BK57"/>
  <c r="BI58"/>
  <c r="BJ58"/>
  <c r="BK58"/>
  <c r="BI59"/>
  <c r="BJ59"/>
  <c r="BK59"/>
  <c r="BI60"/>
  <c r="BJ60"/>
  <c r="BK60"/>
  <c r="BI61"/>
  <c r="BJ61"/>
  <c r="BK61"/>
  <c r="BI62"/>
  <c r="BJ62"/>
  <c r="BK62"/>
  <c r="BI63"/>
  <c r="BJ63"/>
  <c r="BK63"/>
  <c r="BJ39"/>
  <c r="BF34"/>
  <c r="BF33"/>
  <c r="T19"/>
  <c r="BX51" s="1"/>
  <c r="T20"/>
  <c r="D385"/>
  <c r="D9" i="3"/>
  <c r="HH9"/>
  <c r="HH10"/>
  <c r="HH11"/>
  <c r="HH12"/>
  <c r="HH13"/>
  <c r="HH14"/>
  <c r="HH15"/>
  <c r="HH16"/>
  <c r="HH17"/>
  <c r="HH18"/>
  <c r="HH19"/>
  <c r="HH20"/>
  <c r="HH21"/>
  <c r="HH22"/>
  <c r="HH23"/>
  <c r="HH24"/>
  <c r="HH25"/>
  <c r="HH26"/>
  <c r="HH27"/>
  <c r="HH28"/>
  <c r="HH29"/>
  <c r="HH30"/>
  <c r="HH31"/>
  <c r="HH32"/>
  <c r="HH33"/>
  <c r="HI34"/>
  <c r="HK34"/>
  <c r="HN34"/>
  <c r="HO34"/>
  <c r="HI35"/>
  <c r="HK35"/>
  <c r="HN35"/>
  <c r="HO35"/>
  <c r="HI36"/>
  <c r="HK36"/>
  <c r="HN36"/>
  <c r="HO36"/>
  <c r="HI37"/>
  <c r="HK37"/>
  <c r="HN37"/>
  <c r="HO37"/>
  <c r="HI38"/>
  <c r="HK38"/>
  <c r="HN38"/>
  <c r="HO38"/>
  <c r="HI39"/>
  <c r="HK39"/>
  <c r="HN39"/>
  <c r="HO39"/>
  <c r="HI40"/>
  <c r="HK40"/>
  <c r="HN40"/>
  <c r="HO40"/>
  <c r="HI41"/>
  <c r="HK41"/>
  <c r="HN41"/>
  <c r="HO41"/>
  <c r="HI42"/>
  <c r="HK42"/>
  <c r="HN42"/>
  <c r="HO42"/>
  <c r="HI43"/>
  <c r="HK43"/>
  <c r="HN43"/>
  <c r="HO43"/>
  <c r="HI44"/>
  <c r="HK44"/>
  <c r="HN44"/>
  <c r="HO44"/>
  <c r="HI45"/>
  <c r="HK45"/>
  <c r="HN45"/>
  <c r="HO45"/>
  <c r="HI46"/>
  <c r="HK46"/>
  <c r="HN46"/>
  <c r="HO46"/>
  <c r="HI47"/>
  <c r="HK47"/>
  <c r="HN47"/>
  <c r="HO47"/>
  <c r="BE40" i="10"/>
  <c r="BE41"/>
  <c r="BE42"/>
  <c r="BE43"/>
  <c r="HJ35" i="3" s="1"/>
  <c r="BE44" i="10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39"/>
  <c r="HJ34" i="3" s="1"/>
  <c r="AJ16"/>
  <c r="AJ9"/>
  <c r="BF39" i="10"/>
  <c r="P7" s="1"/>
  <c r="HJ47" i="3" l="1"/>
  <c r="HM46"/>
  <c r="HM36"/>
  <c r="HM34"/>
  <c r="HM47"/>
  <c r="HJ46"/>
  <c r="HM45"/>
  <c r="HJ44"/>
  <c r="HM43"/>
  <c r="HJ42"/>
  <c r="HM41"/>
  <c r="HJ40"/>
  <c r="HM39"/>
  <c r="HJ38"/>
  <c r="HM37"/>
  <c r="HJ36"/>
  <c r="HM35"/>
  <c r="BK40" i="10"/>
  <c r="HJ45" i="3"/>
  <c r="HM44"/>
  <c r="HJ43"/>
  <c r="HM42"/>
  <c r="HJ41"/>
  <c r="HM40"/>
  <c r="HJ39"/>
  <c r="HM38"/>
  <c r="HJ37"/>
  <c r="BX52" i="10"/>
  <c r="B10" i="3" l="1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C9"/>
  <c r="B9"/>
  <c r="S7" i="5"/>
  <c r="A10" i="3" l="1"/>
  <c r="HX10" s="1"/>
  <c r="A11"/>
  <c r="HX11" s="1"/>
  <c r="A12"/>
  <c r="HX12" s="1"/>
  <c r="A13"/>
  <c r="HX13" s="1"/>
  <c r="A14"/>
  <c r="HX14" s="1"/>
  <c r="A15"/>
  <c r="HX15" s="1"/>
  <c r="A16"/>
  <c r="HX16" s="1"/>
  <c r="A17"/>
  <c r="HX17" s="1"/>
  <c r="A18"/>
  <c r="HX18" s="1"/>
  <c r="A19"/>
  <c r="HX19" s="1"/>
  <c r="A20"/>
  <c r="HX20" s="1"/>
  <c r="A21"/>
  <c r="HX21" s="1"/>
  <c r="A22"/>
  <c r="HX22" s="1"/>
  <c r="A23"/>
  <c r="HX23" s="1"/>
  <c r="A24"/>
  <c r="HX24" s="1"/>
  <c r="A25"/>
  <c r="HX25" s="1"/>
  <c r="A26"/>
  <c r="HX26" s="1"/>
  <c r="A27"/>
  <c r="HX27" s="1"/>
  <c r="A28"/>
  <c r="HX28" s="1"/>
  <c r="A29"/>
  <c r="HX29" s="1"/>
  <c r="A30"/>
  <c r="HX30" s="1"/>
  <c r="A31"/>
  <c r="HX31" s="1"/>
  <c r="A32"/>
  <c r="HX32" s="1"/>
  <c r="A33"/>
  <c r="HX33" s="1"/>
  <c r="HP33" l="1"/>
  <c r="F33"/>
  <c r="HP31"/>
  <c r="F31"/>
  <c r="HP29"/>
  <c r="F29"/>
  <c r="HP27"/>
  <c r="F27"/>
  <c r="HP25"/>
  <c r="F25"/>
  <c r="HP23"/>
  <c r="F23"/>
  <c r="HP21"/>
  <c r="F21"/>
  <c r="HP19"/>
  <c r="HZ19" s="1"/>
  <c r="F19"/>
  <c r="HP17"/>
  <c r="F17"/>
  <c r="HP15"/>
  <c r="F15"/>
  <c r="HP13"/>
  <c r="F13"/>
  <c r="HP11"/>
  <c r="F11"/>
  <c r="F32"/>
  <c r="HP32"/>
  <c r="F30"/>
  <c r="HP30"/>
  <c r="F28"/>
  <c r="HP28"/>
  <c r="F26"/>
  <c r="HP26"/>
  <c r="F24"/>
  <c r="HP24"/>
  <c r="F22"/>
  <c r="HP22"/>
  <c r="F20"/>
  <c r="HP20"/>
  <c r="F18"/>
  <c r="HP18"/>
  <c r="F16"/>
  <c r="HP16"/>
  <c r="F14"/>
  <c r="HP14"/>
  <c r="F12"/>
  <c r="HP12"/>
  <c r="F10"/>
  <c r="HP10"/>
  <c r="HI33"/>
  <c r="HJ33"/>
  <c r="HI31"/>
  <c r="HJ31"/>
  <c r="HI29"/>
  <c r="HJ29"/>
  <c r="HI27"/>
  <c r="HJ27"/>
  <c r="HI25"/>
  <c r="HJ25"/>
  <c r="HI23"/>
  <c r="HJ23"/>
  <c r="HI21"/>
  <c r="HJ21"/>
  <c r="HI19"/>
  <c r="HY19" s="1"/>
  <c r="HJ19"/>
  <c r="HI17"/>
  <c r="HJ17"/>
  <c r="HI15"/>
  <c r="HJ15"/>
  <c r="HI13"/>
  <c r="HI11"/>
  <c r="J32"/>
  <c r="J30"/>
  <c r="J28"/>
  <c r="J26"/>
  <c r="J24"/>
  <c r="HI32"/>
  <c r="HJ32"/>
  <c r="HI30"/>
  <c r="HJ30"/>
  <c r="HI28"/>
  <c r="HJ28"/>
  <c r="HI26"/>
  <c r="HJ26"/>
  <c r="HI24"/>
  <c r="HJ24"/>
  <c r="J22"/>
  <c r="HI22"/>
  <c r="HJ22"/>
  <c r="J20"/>
  <c r="HI20"/>
  <c r="J18"/>
  <c r="HI18"/>
  <c r="HJ18"/>
  <c r="J16"/>
  <c r="HI16"/>
  <c r="J14"/>
  <c r="HI14"/>
  <c r="HJ14"/>
  <c r="J12"/>
  <c r="X12" s="1"/>
  <c r="HI12"/>
  <c r="J10"/>
  <c r="X10" s="1"/>
  <c r="HJ10"/>
  <c r="HI10"/>
  <c r="J33"/>
  <c r="J31"/>
  <c r="J29"/>
  <c r="J27"/>
  <c r="J25"/>
  <c r="J23"/>
  <c r="J21"/>
  <c r="J19"/>
  <c r="J17"/>
  <c r="J15"/>
  <c r="X15" s="1"/>
  <c r="J13"/>
  <c r="J11"/>
  <c r="X11" s="1"/>
  <c r="BG51" i="10" l="1"/>
  <c r="BG52"/>
  <c r="BG53"/>
  <c r="BG54"/>
  <c r="BG55"/>
  <c r="BG56"/>
  <c r="BG57"/>
  <c r="BG58"/>
  <c r="BG59"/>
  <c r="BG60"/>
  <c r="BG61"/>
  <c r="BG62"/>
  <c r="BG63"/>
  <c r="BH44"/>
  <c r="BH45"/>
  <c r="BH46"/>
  <c r="BH47"/>
  <c r="BH48"/>
  <c r="BH49"/>
  <c r="BH50"/>
  <c r="BI50" s="1"/>
  <c r="BH51"/>
  <c r="BH52"/>
  <c r="BH53"/>
  <c r="BH54"/>
  <c r="BH55"/>
  <c r="BH56"/>
  <c r="BH57"/>
  <c r="BH58"/>
  <c r="BH59"/>
  <c r="BH60"/>
  <c r="BH61"/>
  <c r="BH62"/>
  <c r="BH63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7"/>
  <c r="A9" i="3"/>
  <c r="C39" i="5" s="1"/>
  <c r="C46"/>
  <c r="F22"/>
  <c r="D6"/>
  <c r="BK50" i="10" l="1"/>
  <c r="HJ20" i="3"/>
  <c r="HX9"/>
  <c r="AB10" i="4"/>
  <c r="I12" s="1"/>
  <c r="F21" i="5"/>
  <c r="F36"/>
  <c r="F9" i="3"/>
  <c r="S9" i="5"/>
  <c r="I6" i="4"/>
  <c r="HI9" i="3"/>
  <c r="HP9"/>
  <c r="F20" i="5"/>
  <c r="F35"/>
  <c r="I7" i="4"/>
  <c r="J9" i="3"/>
  <c r="AC12" i="4" l="1"/>
  <c r="I26" s="1"/>
  <c r="AA7"/>
  <c r="S12" i="5"/>
  <c r="B12"/>
  <c r="C50" i="4"/>
  <c r="I4"/>
  <c r="H19"/>
  <c r="AJ10" i="3"/>
  <c r="AJ11"/>
  <c r="AJ12"/>
  <c r="AJ13"/>
  <c r="AJ14"/>
  <c r="AJ15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N7" i="10"/>
  <c r="N8"/>
  <c r="L8" i="3"/>
  <c r="BS8" i="10"/>
  <c r="I15" i="4" l="1"/>
  <c r="D15" i="5"/>
  <c r="E13"/>
  <c r="P31" i="10"/>
  <c r="AQ1205" s="1"/>
  <c r="BB979"/>
  <c r="BB881"/>
  <c r="BB783"/>
  <c r="BB734"/>
  <c r="CC39"/>
  <c r="CC40"/>
  <c r="CC42"/>
  <c r="CC43"/>
  <c r="CC44"/>
  <c r="CC45"/>
  <c r="CC46"/>
  <c r="CC48"/>
  <c r="CC49"/>
  <c r="CC50"/>
  <c r="CC51"/>
  <c r="CC52"/>
  <c r="CC53"/>
  <c r="CC54"/>
  <c r="CC55"/>
  <c r="CC56"/>
  <c r="CC57"/>
  <c r="CC58"/>
  <c r="CC59"/>
  <c r="CC60"/>
  <c r="CC61"/>
  <c r="CC62"/>
  <c r="CC63"/>
  <c r="BV45"/>
  <c r="BV46"/>
  <c r="BV47"/>
  <c r="BV48"/>
  <c r="BV49"/>
  <c r="BV50"/>
  <c r="BV51"/>
  <c r="BW51" s="1"/>
  <c r="BY51" s="1"/>
  <c r="BV52"/>
  <c r="BW52" s="1"/>
  <c r="BY52" s="1"/>
  <c r="BV53"/>
  <c r="BV54"/>
  <c r="BV55"/>
  <c r="BV56"/>
  <c r="BV57"/>
  <c r="BV58"/>
  <c r="BV59"/>
  <c r="BV60"/>
  <c r="BV61"/>
  <c r="BV62"/>
  <c r="BV63"/>
  <c r="BO40"/>
  <c r="BO41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S8"/>
  <c r="P12"/>
  <c r="P13"/>
  <c r="P14"/>
  <c r="P15"/>
  <c r="P16"/>
  <c r="P17"/>
  <c r="BM49" s="1"/>
  <c r="P18"/>
  <c r="P19"/>
  <c r="BM51" s="1"/>
  <c r="P20"/>
  <c r="BN52" s="1"/>
  <c r="P21"/>
  <c r="P22"/>
  <c r="BN54" s="1"/>
  <c r="P23"/>
  <c r="P24"/>
  <c r="BN56" s="1"/>
  <c r="P25"/>
  <c r="P26"/>
  <c r="BN58" s="1"/>
  <c r="P27"/>
  <c r="P28"/>
  <c r="BM60" s="1"/>
  <c r="P29"/>
  <c r="P30"/>
  <c r="BM62" s="1"/>
  <c r="O19"/>
  <c r="O20"/>
  <c r="O21"/>
  <c r="O22"/>
  <c r="O23"/>
  <c r="O24"/>
  <c r="O25"/>
  <c r="O26"/>
  <c r="O27"/>
  <c r="O28"/>
  <c r="O29"/>
  <c r="O30"/>
  <c r="BF40"/>
  <c r="P8" s="1"/>
  <c r="BF41"/>
  <c r="P9" s="1"/>
  <c r="BM41" s="1"/>
  <c r="BF42"/>
  <c r="P10" s="1"/>
  <c r="BF43"/>
  <c r="P11" s="1"/>
  <c r="BF44"/>
  <c r="BM44"/>
  <c r="BF45"/>
  <c r="BF46"/>
  <c r="BM46"/>
  <c r="BF47"/>
  <c r="BM47"/>
  <c r="BF48"/>
  <c r="BF49"/>
  <c r="BF50"/>
  <c r="BF51"/>
  <c r="BN51"/>
  <c r="BF52"/>
  <c r="BF53"/>
  <c r="BM53"/>
  <c r="BN53"/>
  <c r="BF54"/>
  <c r="BF55"/>
  <c r="BM55"/>
  <c r="BN55"/>
  <c r="BF56"/>
  <c r="BF57"/>
  <c r="BM57"/>
  <c r="BN57"/>
  <c r="BF58"/>
  <c r="BF59"/>
  <c r="BM59"/>
  <c r="BN59"/>
  <c r="BF60"/>
  <c r="BF61"/>
  <c r="BM61"/>
  <c r="BN61"/>
  <c r="BF62"/>
  <c r="BN62"/>
  <c r="BF63"/>
  <c r="O31"/>
  <c r="BM63"/>
  <c r="BN63"/>
  <c r="BO63" s="1"/>
  <c r="BL2"/>
  <c r="BH7"/>
  <c r="D1208"/>
  <c r="D1209" s="1"/>
  <c r="D1161"/>
  <c r="D1114"/>
  <c r="D1067"/>
  <c r="D1020"/>
  <c r="D1021" s="1"/>
  <c r="D973"/>
  <c r="D974" s="1"/>
  <c r="D924"/>
  <c r="D875"/>
  <c r="D826"/>
  <c r="D827" s="1"/>
  <c r="D777"/>
  <c r="D778" s="1"/>
  <c r="D728"/>
  <c r="D729" s="1"/>
  <c r="D679"/>
  <c r="D630"/>
  <c r="D631" s="1"/>
  <c r="D581"/>
  <c r="D582" s="1"/>
  <c r="D532"/>
  <c r="D533" s="1"/>
  <c r="D483"/>
  <c r="D484" s="1"/>
  <c r="D434"/>
  <c r="D435" s="1"/>
  <c r="D386"/>
  <c r="D336"/>
  <c r="D337" s="1"/>
  <c r="D287"/>
  <c r="D288" s="1"/>
  <c r="D238"/>
  <c r="D239" s="1"/>
  <c r="D189"/>
  <c r="D190" s="1"/>
  <c r="D140"/>
  <c r="D91"/>
  <c r="D92" s="1"/>
  <c r="E1207"/>
  <c r="E1248" s="1"/>
  <c r="E1160"/>
  <c r="E1200" s="1"/>
  <c r="E1113"/>
  <c r="E1153" s="1"/>
  <c r="E1066"/>
  <c r="E1106" s="1"/>
  <c r="E1019"/>
  <c r="E1060" s="1"/>
  <c r="E972"/>
  <c r="E1013" s="1"/>
  <c r="E923"/>
  <c r="E963" s="1"/>
  <c r="E874"/>
  <c r="E914" s="1"/>
  <c r="E825"/>
  <c r="E865" s="1"/>
  <c r="E776"/>
  <c r="E816" s="1"/>
  <c r="E727"/>
  <c r="E767" s="1"/>
  <c r="E678"/>
  <c r="E718" s="1"/>
  <c r="E629"/>
  <c r="E670" s="1"/>
  <c r="E580"/>
  <c r="E620" s="1"/>
  <c r="E531"/>
  <c r="E571" s="1"/>
  <c r="E482"/>
  <c r="E522" s="1"/>
  <c r="E433"/>
  <c r="E473" s="1"/>
  <c r="E384"/>
  <c r="E424" s="1"/>
  <c r="E335"/>
  <c r="E375" s="1"/>
  <c r="E286"/>
  <c r="E326" s="1"/>
  <c r="E237"/>
  <c r="E188"/>
  <c r="E228" s="1"/>
  <c r="E139"/>
  <c r="E179" s="1"/>
  <c r="E90"/>
  <c r="E130" s="1"/>
  <c r="E41"/>
  <c r="E43" s="1"/>
  <c r="D1162"/>
  <c r="D1115"/>
  <c r="D1068"/>
  <c r="D925"/>
  <c r="D876"/>
  <c r="D680"/>
  <c r="D141"/>
  <c r="D42"/>
  <c r="D43" s="1"/>
  <c r="E82" l="1"/>
  <c r="C82" s="1"/>
  <c r="E46"/>
  <c r="C46" s="1"/>
  <c r="BM52"/>
  <c r="BM50"/>
  <c r="BM45"/>
  <c r="HR11" i="3"/>
  <c r="HQ11"/>
  <c r="E277" i="10"/>
  <c r="E239"/>
  <c r="BM42"/>
  <c r="BN60"/>
  <c r="BM56"/>
  <c r="BM54"/>
  <c r="BM48"/>
  <c r="E44"/>
  <c r="C44" s="1"/>
  <c r="X8"/>
  <c r="AC8"/>
  <c r="K10" i="3"/>
  <c r="T31" i="10"/>
  <c r="BP63"/>
  <c r="BR63" s="1"/>
  <c r="HR13" i="3"/>
  <c r="HQ13"/>
  <c r="T30" i="10"/>
  <c r="BP62"/>
  <c r="BR62" s="1"/>
  <c r="T28"/>
  <c r="BQ60" s="1"/>
  <c r="BP60"/>
  <c r="BR60" s="1"/>
  <c r="T26"/>
  <c r="BP58"/>
  <c r="BR58" s="1"/>
  <c r="T24"/>
  <c r="BQ56" s="1"/>
  <c r="BP56"/>
  <c r="BR56" s="1"/>
  <c r="T22"/>
  <c r="HL24" i="3" s="1"/>
  <c r="BP54" i="10"/>
  <c r="BR54" s="1"/>
  <c r="BP52"/>
  <c r="BR52" s="1"/>
  <c r="BQ52"/>
  <c r="U30"/>
  <c r="BT62" s="1"/>
  <c r="HR32" i="3"/>
  <c r="HQ32"/>
  <c r="U28" i="10"/>
  <c r="HR30" i="3"/>
  <c r="HQ30"/>
  <c r="U26" i="10"/>
  <c r="BT58" s="1"/>
  <c r="HR28" i="3"/>
  <c r="HQ28"/>
  <c r="U24" i="10"/>
  <c r="HR26" i="3"/>
  <c r="HQ26"/>
  <c r="HR24"/>
  <c r="HQ24"/>
  <c r="U20" i="10"/>
  <c r="BT52" s="1"/>
  <c r="HR22" i="3"/>
  <c r="HQ22"/>
  <c r="HR20"/>
  <c r="HQ20"/>
  <c r="HR18"/>
  <c r="HQ18"/>
  <c r="HQ14"/>
  <c r="HR14"/>
  <c r="BI42" i="10"/>
  <c r="BM40"/>
  <c r="HQ10" i="3"/>
  <c r="HR10"/>
  <c r="T29" i="10"/>
  <c r="BP61"/>
  <c r="BR61" s="1"/>
  <c r="T27"/>
  <c r="BP59"/>
  <c r="BR59" s="1"/>
  <c r="T25"/>
  <c r="BP57"/>
  <c r="BR57" s="1"/>
  <c r="T23"/>
  <c r="BP55"/>
  <c r="BR55" s="1"/>
  <c r="T21"/>
  <c r="BP53"/>
  <c r="BR53" s="1"/>
  <c r="BP51"/>
  <c r="BR51" s="1"/>
  <c r="BQ51"/>
  <c r="AQ1207"/>
  <c r="AQ1209"/>
  <c r="AQ1211"/>
  <c r="AQ1213"/>
  <c r="AQ1215"/>
  <c r="AQ1217"/>
  <c r="AQ1219"/>
  <c r="AQ1221"/>
  <c r="AQ1223"/>
  <c r="AQ1225"/>
  <c r="AQ1227"/>
  <c r="AQ1229"/>
  <c r="AQ1231"/>
  <c r="AQ1233"/>
  <c r="AQ1235"/>
  <c r="AQ1237"/>
  <c r="AQ1239"/>
  <c r="AQ1241"/>
  <c r="AQ1243"/>
  <c r="AQ1245"/>
  <c r="AQ1247"/>
  <c r="AQ1249"/>
  <c r="AQ1206"/>
  <c r="AQ1208"/>
  <c r="AQ1210"/>
  <c r="AQ1212"/>
  <c r="AQ1214"/>
  <c r="AQ1216"/>
  <c r="AQ1218"/>
  <c r="AQ1220"/>
  <c r="AQ1222"/>
  <c r="AQ1224"/>
  <c r="AQ1226"/>
  <c r="AQ1228"/>
  <c r="AQ1230"/>
  <c r="AQ1232"/>
  <c r="AQ1234"/>
  <c r="AQ1236"/>
  <c r="AQ1238"/>
  <c r="AQ1240"/>
  <c r="AQ1242"/>
  <c r="AQ1244"/>
  <c r="AQ1246"/>
  <c r="AQ1248"/>
  <c r="U29"/>
  <c r="HQ31" i="3"/>
  <c r="HR31"/>
  <c r="U27" i="10"/>
  <c r="BU59" s="1"/>
  <c r="HQ29" i="3"/>
  <c r="HR29"/>
  <c r="U25" i="10"/>
  <c r="HQ27" i="3"/>
  <c r="HR27"/>
  <c r="U23" i="10"/>
  <c r="BU55" s="1"/>
  <c r="HQ25" i="3"/>
  <c r="HR25"/>
  <c r="HQ23"/>
  <c r="HR23"/>
  <c r="U19" i="10"/>
  <c r="HQ21" i="3"/>
  <c r="HR21"/>
  <c r="HQ19"/>
  <c r="HR19"/>
  <c r="HQ15"/>
  <c r="HR15"/>
  <c r="HQ12"/>
  <c r="HR12"/>
  <c r="HQ33"/>
  <c r="HR33"/>
  <c r="BQ61" i="10"/>
  <c r="BQ59"/>
  <c r="HM29" i="3" s="1"/>
  <c r="BQ57" i="10"/>
  <c r="BQ55"/>
  <c r="HM25" i="3" s="1"/>
  <c r="BQ53" i="10"/>
  <c r="BQ63"/>
  <c r="BQ62"/>
  <c r="HM32" i="3" s="1"/>
  <c r="BQ58" i="10"/>
  <c r="HM28" i="3" s="1"/>
  <c r="BQ54" i="10"/>
  <c r="HQ17" i="3"/>
  <c r="HR17"/>
  <c r="Y19" i="10"/>
  <c r="HL21" i="3"/>
  <c r="HL32"/>
  <c r="HK32"/>
  <c r="HK30"/>
  <c r="HL28"/>
  <c r="HK28"/>
  <c r="HK26"/>
  <c r="HM24"/>
  <c r="HK24"/>
  <c r="HM22"/>
  <c r="HK22"/>
  <c r="HK33"/>
  <c r="HL31"/>
  <c r="HK31"/>
  <c r="HL29"/>
  <c r="HK29"/>
  <c r="HL27"/>
  <c r="HK27"/>
  <c r="HL25"/>
  <c r="HK25"/>
  <c r="HL23"/>
  <c r="HK23"/>
  <c r="HM21"/>
  <c r="HK21"/>
  <c r="Y20" i="10"/>
  <c r="HL22" i="3"/>
  <c r="BM39" i="10"/>
  <c r="HR9" i="3"/>
  <c r="HQ9"/>
  <c r="HQ16"/>
  <c r="HR16"/>
  <c r="HJ16"/>
  <c r="HL30"/>
  <c r="E1163" i="10"/>
  <c r="E1165"/>
  <c r="E1167"/>
  <c r="E1169"/>
  <c r="E1171"/>
  <c r="E1173"/>
  <c r="E1175"/>
  <c r="E1177"/>
  <c r="E1179"/>
  <c r="E1181"/>
  <c r="C1181" s="1"/>
  <c r="E1183"/>
  <c r="E1185"/>
  <c r="C1185" s="1"/>
  <c r="E1187"/>
  <c r="E1189"/>
  <c r="C1189" s="1"/>
  <c r="E1191"/>
  <c r="E1193"/>
  <c r="C1193" s="1"/>
  <c r="E1195"/>
  <c r="E1197"/>
  <c r="C1197" s="1"/>
  <c r="E1199"/>
  <c r="E1201"/>
  <c r="C1201" s="1"/>
  <c r="E1162"/>
  <c r="D1164" s="1"/>
  <c r="D1166" s="1"/>
  <c r="J30" s="1"/>
  <c r="E1164"/>
  <c r="C1164" s="1"/>
  <c r="E1166"/>
  <c r="E1168"/>
  <c r="C1168" s="1"/>
  <c r="E1170"/>
  <c r="E1172"/>
  <c r="C1172" s="1"/>
  <c r="E1174"/>
  <c r="E1176"/>
  <c r="C1176" s="1"/>
  <c r="E1178"/>
  <c r="E1180"/>
  <c r="E1182"/>
  <c r="E1184"/>
  <c r="E1186"/>
  <c r="E1188"/>
  <c r="C1188" s="1"/>
  <c r="E1190"/>
  <c r="E1192"/>
  <c r="C1192" s="1"/>
  <c r="E1194"/>
  <c r="E1196"/>
  <c r="C1196" s="1"/>
  <c r="E1198"/>
  <c r="E1116"/>
  <c r="C1116" s="1"/>
  <c r="E1118"/>
  <c r="E1120"/>
  <c r="E1122"/>
  <c r="E1124"/>
  <c r="E1126"/>
  <c r="E1128"/>
  <c r="C1128" s="1"/>
  <c r="E1130"/>
  <c r="E1132"/>
  <c r="C1132" s="1"/>
  <c r="E1134"/>
  <c r="E1136"/>
  <c r="C1136" s="1"/>
  <c r="E1138"/>
  <c r="E1140"/>
  <c r="C1140" s="1"/>
  <c r="E1142"/>
  <c r="E1144"/>
  <c r="C1144" s="1"/>
  <c r="E1146"/>
  <c r="E1148"/>
  <c r="C1148" s="1"/>
  <c r="E1150"/>
  <c r="E1152"/>
  <c r="C1152" s="1"/>
  <c r="E1154"/>
  <c r="E1115"/>
  <c r="D1117" s="1"/>
  <c r="D1119" s="1"/>
  <c r="J29" s="1"/>
  <c r="E1117"/>
  <c r="E1119"/>
  <c r="C1119" s="1"/>
  <c r="E1121"/>
  <c r="E1123"/>
  <c r="C1123" s="1"/>
  <c r="E1125"/>
  <c r="E1127"/>
  <c r="C1127" s="1"/>
  <c r="E1129"/>
  <c r="E1131"/>
  <c r="C1131" s="1"/>
  <c r="E1133"/>
  <c r="E1135"/>
  <c r="C1135" s="1"/>
  <c r="E1137"/>
  <c r="E1139"/>
  <c r="C1139" s="1"/>
  <c r="E1141"/>
  <c r="E1143"/>
  <c r="C1143" s="1"/>
  <c r="E1145"/>
  <c r="E1147"/>
  <c r="C1147" s="1"/>
  <c r="E1149"/>
  <c r="E1151"/>
  <c r="C1151" s="1"/>
  <c r="E1069"/>
  <c r="E1071"/>
  <c r="C1071" s="1"/>
  <c r="E1073"/>
  <c r="E1075"/>
  <c r="C1075" s="1"/>
  <c r="E1077"/>
  <c r="E1079"/>
  <c r="E1081"/>
  <c r="E1083"/>
  <c r="C1083" s="1"/>
  <c r="E1085"/>
  <c r="E1087"/>
  <c r="E1089"/>
  <c r="E1091"/>
  <c r="C1091" s="1"/>
  <c r="E1093"/>
  <c r="E1095"/>
  <c r="C1095" s="1"/>
  <c r="E1097"/>
  <c r="E1099"/>
  <c r="E1101"/>
  <c r="E1103"/>
  <c r="C1103" s="1"/>
  <c r="E1105"/>
  <c r="E1107"/>
  <c r="C1107" s="1"/>
  <c r="E1068"/>
  <c r="D1070" s="1"/>
  <c r="D1072" s="1"/>
  <c r="J28" s="1"/>
  <c r="E1070"/>
  <c r="C1070" s="1"/>
  <c r="E1072"/>
  <c r="E1074"/>
  <c r="E1076"/>
  <c r="E1078"/>
  <c r="C1078" s="1"/>
  <c r="E1080"/>
  <c r="E1082"/>
  <c r="C1082" s="1"/>
  <c r="E1084"/>
  <c r="E1086"/>
  <c r="C1086" s="1"/>
  <c r="E1088"/>
  <c r="E1090"/>
  <c r="E1092"/>
  <c r="E1094"/>
  <c r="C1094" s="1"/>
  <c r="E1096"/>
  <c r="E1098"/>
  <c r="C1098" s="1"/>
  <c r="E1100"/>
  <c r="E1102"/>
  <c r="C1102" s="1"/>
  <c r="E1104"/>
  <c r="E1022"/>
  <c r="C1022" s="1"/>
  <c r="E1024"/>
  <c r="E1026"/>
  <c r="E1028"/>
  <c r="E1030"/>
  <c r="E1032"/>
  <c r="E1034"/>
  <c r="C1034" s="1"/>
  <c r="E1036"/>
  <c r="E1039"/>
  <c r="E1041"/>
  <c r="E1043"/>
  <c r="E1045"/>
  <c r="E1047"/>
  <c r="E1049"/>
  <c r="E1051"/>
  <c r="E1053"/>
  <c r="E1055"/>
  <c r="E1057"/>
  <c r="E1059"/>
  <c r="E1037"/>
  <c r="E1021"/>
  <c r="C1021" s="1"/>
  <c r="E1023"/>
  <c r="E1025"/>
  <c r="C1025" s="1"/>
  <c r="E1027"/>
  <c r="E1029"/>
  <c r="C1029" s="1"/>
  <c r="E1031"/>
  <c r="E1033"/>
  <c r="C1033" s="1"/>
  <c r="E1035"/>
  <c r="E1038"/>
  <c r="C1038" s="1"/>
  <c r="E1040"/>
  <c r="E1042"/>
  <c r="C1042" s="1"/>
  <c r="E1044"/>
  <c r="E1046"/>
  <c r="C1046" s="1"/>
  <c r="E1048"/>
  <c r="E1050"/>
  <c r="C1050" s="1"/>
  <c r="E1052"/>
  <c r="E1054"/>
  <c r="C1054" s="1"/>
  <c r="E1056"/>
  <c r="E1058"/>
  <c r="C1058" s="1"/>
  <c r="E978"/>
  <c r="E990"/>
  <c r="C990" s="1"/>
  <c r="E992"/>
  <c r="E996"/>
  <c r="C996" s="1"/>
  <c r="E1001"/>
  <c r="E1005"/>
  <c r="C1005" s="1"/>
  <c r="E1009"/>
  <c r="E1011"/>
  <c r="C1011" s="1"/>
  <c r="E975"/>
  <c r="E977"/>
  <c r="C977" s="1"/>
  <c r="E979"/>
  <c r="E981"/>
  <c r="C981" s="1"/>
  <c r="E983"/>
  <c r="E985"/>
  <c r="E987"/>
  <c r="E989"/>
  <c r="C989" s="1"/>
  <c r="E991"/>
  <c r="E993"/>
  <c r="C993" s="1"/>
  <c r="E995"/>
  <c r="E997"/>
  <c r="C997" s="1"/>
  <c r="E999"/>
  <c r="E1002"/>
  <c r="C1002" s="1"/>
  <c r="E1004"/>
  <c r="E1006"/>
  <c r="C1006" s="1"/>
  <c r="E1008"/>
  <c r="E1010"/>
  <c r="C1010" s="1"/>
  <c r="E1012"/>
  <c r="E1000"/>
  <c r="BM58"/>
  <c r="E974"/>
  <c r="C974" s="1"/>
  <c r="E976"/>
  <c r="E980"/>
  <c r="E982"/>
  <c r="E984"/>
  <c r="E986"/>
  <c r="E988"/>
  <c r="E994"/>
  <c r="E998"/>
  <c r="C998" s="1"/>
  <c r="E1003"/>
  <c r="E1007"/>
  <c r="C1007" s="1"/>
  <c r="E926"/>
  <c r="E928"/>
  <c r="E930"/>
  <c r="E932"/>
  <c r="E934"/>
  <c r="E936"/>
  <c r="E938"/>
  <c r="E940"/>
  <c r="C940" s="1"/>
  <c r="E942"/>
  <c r="E944"/>
  <c r="C944" s="1"/>
  <c r="E946"/>
  <c r="E948"/>
  <c r="E950"/>
  <c r="E952"/>
  <c r="E954"/>
  <c r="E956"/>
  <c r="E958"/>
  <c r="E960"/>
  <c r="E962"/>
  <c r="E964"/>
  <c r="E925"/>
  <c r="E927"/>
  <c r="C927" s="1"/>
  <c r="E929"/>
  <c r="E931"/>
  <c r="E933"/>
  <c r="E935"/>
  <c r="E937"/>
  <c r="E939"/>
  <c r="E941"/>
  <c r="E943"/>
  <c r="E945"/>
  <c r="E947"/>
  <c r="E949"/>
  <c r="E951"/>
  <c r="E953"/>
  <c r="E955"/>
  <c r="E957"/>
  <c r="E959"/>
  <c r="E961"/>
  <c r="E877"/>
  <c r="C877" s="1"/>
  <c r="E879"/>
  <c r="E881"/>
  <c r="C881" s="1"/>
  <c r="E883"/>
  <c r="E885"/>
  <c r="C885" s="1"/>
  <c r="E887"/>
  <c r="E889"/>
  <c r="E891"/>
  <c r="E893"/>
  <c r="C893" s="1"/>
  <c r="E895"/>
  <c r="E897"/>
  <c r="C897" s="1"/>
  <c r="E899"/>
  <c r="E901"/>
  <c r="C901" s="1"/>
  <c r="E903"/>
  <c r="E905"/>
  <c r="C905" s="1"/>
  <c r="E907"/>
  <c r="E909"/>
  <c r="C909" s="1"/>
  <c r="E911"/>
  <c r="E913"/>
  <c r="C913" s="1"/>
  <c r="E915"/>
  <c r="E876"/>
  <c r="E878"/>
  <c r="E880"/>
  <c r="C880" s="1"/>
  <c r="E882"/>
  <c r="E884"/>
  <c r="C884" s="1"/>
  <c r="E886"/>
  <c r="E888"/>
  <c r="C888" s="1"/>
  <c r="E890"/>
  <c r="E892"/>
  <c r="C892" s="1"/>
  <c r="E894"/>
  <c r="E896"/>
  <c r="C896" s="1"/>
  <c r="E898"/>
  <c r="E900"/>
  <c r="C900" s="1"/>
  <c r="E902"/>
  <c r="E904"/>
  <c r="C904" s="1"/>
  <c r="E906"/>
  <c r="E908"/>
  <c r="C908" s="1"/>
  <c r="E910"/>
  <c r="E912"/>
  <c r="C912" s="1"/>
  <c r="E828"/>
  <c r="E830"/>
  <c r="C830" s="1"/>
  <c r="E832"/>
  <c r="E834"/>
  <c r="E836"/>
  <c r="E838"/>
  <c r="C838" s="1"/>
  <c r="E840"/>
  <c r="E842"/>
  <c r="C842" s="1"/>
  <c r="E844"/>
  <c r="E846"/>
  <c r="C846" s="1"/>
  <c r="E848"/>
  <c r="E850"/>
  <c r="C850" s="1"/>
  <c r="E852"/>
  <c r="E854"/>
  <c r="C854" s="1"/>
  <c r="E856"/>
  <c r="E858"/>
  <c r="C858" s="1"/>
  <c r="E860"/>
  <c r="E862"/>
  <c r="C862" s="1"/>
  <c r="E864"/>
  <c r="E866"/>
  <c r="C866" s="1"/>
  <c r="E827"/>
  <c r="E829"/>
  <c r="C829" s="1"/>
  <c r="E831"/>
  <c r="E833"/>
  <c r="C833" s="1"/>
  <c r="E835"/>
  <c r="E837"/>
  <c r="C837" s="1"/>
  <c r="E839"/>
  <c r="E841"/>
  <c r="C841" s="1"/>
  <c r="E843"/>
  <c r="E845"/>
  <c r="E847"/>
  <c r="E849"/>
  <c r="C849" s="1"/>
  <c r="E851"/>
  <c r="E853"/>
  <c r="E855"/>
  <c r="E857"/>
  <c r="C857" s="1"/>
  <c r="E859"/>
  <c r="E861"/>
  <c r="E863"/>
  <c r="E779"/>
  <c r="C779" s="1"/>
  <c r="E781"/>
  <c r="E783"/>
  <c r="C783" s="1"/>
  <c r="E785"/>
  <c r="E787"/>
  <c r="C787" s="1"/>
  <c r="E789"/>
  <c r="E791"/>
  <c r="E793"/>
  <c r="E795"/>
  <c r="C795" s="1"/>
  <c r="E797"/>
  <c r="E799"/>
  <c r="E801"/>
  <c r="E803"/>
  <c r="C803" s="1"/>
  <c r="E805"/>
  <c r="E807"/>
  <c r="E809"/>
  <c r="E811"/>
  <c r="C811" s="1"/>
  <c r="E813"/>
  <c r="E815"/>
  <c r="E817"/>
  <c r="E778"/>
  <c r="C778" s="1"/>
  <c r="E780"/>
  <c r="E782"/>
  <c r="E784"/>
  <c r="E786"/>
  <c r="C786" s="1"/>
  <c r="E788"/>
  <c r="E790"/>
  <c r="E792"/>
  <c r="E794"/>
  <c r="C794" s="1"/>
  <c r="E796"/>
  <c r="E798"/>
  <c r="C798" s="1"/>
  <c r="E800"/>
  <c r="E802"/>
  <c r="C802" s="1"/>
  <c r="E804"/>
  <c r="E806"/>
  <c r="C806" s="1"/>
  <c r="E808"/>
  <c r="E810"/>
  <c r="C810" s="1"/>
  <c r="E812"/>
  <c r="E814"/>
  <c r="C814" s="1"/>
  <c r="E730"/>
  <c r="E732"/>
  <c r="C732" s="1"/>
  <c r="E734"/>
  <c r="E736"/>
  <c r="C736" s="1"/>
  <c r="E738"/>
  <c r="E740"/>
  <c r="C740" s="1"/>
  <c r="E742"/>
  <c r="E744"/>
  <c r="E746"/>
  <c r="E748"/>
  <c r="E750"/>
  <c r="E752"/>
  <c r="E754"/>
  <c r="E756"/>
  <c r="E758"/>
  <c r="E760"/>
  <c r="E762"/>
  <c r="E764"/>
  <c r="E766"/>
  <c r="E768"/>
  <c r="E729"/>
  <c r="E731"/>
  <c r="C731" s="1"/>
  <c r="E733"/>
  <c r="E735"/>
  <c r="C735" s="1"/>
  <c r="E737"/>
  <c r="E739"/>
  <c r="C739" s="1"/>
  <c r="E741"/>
  <c r="E743"/>
  <c r="C743" s="1"/>
  <c r="E745"/>
  <c r="E747"/>
  <c r="C747" s="1"/>
  <c r="E749"/>
  <c r="E751"/>
  <c r="C751" s="1"/>
  <c r="E753"/>
  <c r="E755"/>
  <c r="C755" s="1"/>
  <c r="E757"/>
  <c r="E759"/>
  <c r="C759" s="1"/>
  <c r="E761"/>
  <c r="E763"/>
  <c r="C763" s="1"/>
  <c r="E765"/>
  <c r="U22"/>
  <c r="BT54" s="1"/>
  <c r="U21"/>
  <c r="BM43"/>
  <c r="AD20"/>
  <c r="AD19"/>
  <c r="E681"/>
  <c r="C681" s="1"/>
  <c r="E683"/>
  <c r="E685"/>
  <c r="C685" s="1"/>
  <c r="E687"/>
  <c r="E689"/>
  <c r="C689" s="1"/>
  <c r="E691"/>
  <c r="E693"/>
  <c r="E695"/>
  <c r="E697"/>
  <c r="C697" s="1"/>
  <c r="E699"/>
  <c r="E701"/>
  <c r="C701" s="1"/>
  <c r="E703"/>
  <c r="E705"/>
  <c r="C705" s="1"/>
  <c r="E707"/>
  <c r="E709"/>
  <c r="C709" s="1"/>
  <c r="E711"/>
  <c r="E713"/>
  <c r="C713" s="1"/>
  <c r="E715"/>
  <c r="E717"/>
  <c r="C717" s="1"/>
  <c r="E719"/>
  <c r="E680"/>
  <c r="E682"/>
  <c r="E684"/>
  <c r="E686"/>
  <c r="E688"/>
  <c r="E690"/>
  <c r="E692"/>
  <c r="E694"/>
  <c r="E696"/>
  <c r="E698"/>
  <c r="E700"/>
  <c r="C700" s="1"/>
  <c r="E702"/>
  <c r="E704"/>
  <c r="C704" s="1"/>
  <c r="E706"/>
  <c r="E708"/>
  <c r="C708" s="1"/>
  <c r="E710"/>
  <c r="E712"/>
  <c r="C712" s="1"/>
  <c r="E714"/>
  <c r="E716"/>
  <c r="C716" s="1"/>
  <c r="E631"/>
  <c r="E633"/>
  <c r="C633" s="1"/>
  <c r="E635"/>
  <c r="E637"/>
  <c r="C637" s="1"/>
  <c r="E639"/>
  <c r="E641"/>
  <c r="C641" s="1"/>
  <c r="E643"/>
  <c r="E645"/>
  <c r="C645" s="1"/>
  <c r="E647"/>
  <c r="E649"/>
  <c r="C649" s="1"/>
  <c r="E651"/>
  <c r="E653"/>
  <c r="C653" s="1"/>
  <c r="E655"/>
  <c r="E657"/>
  <c r="C657" s="1"/>
  <c r="E659"/>
  <c r="E661"/>
  <c r="C661" s="1"/>
  <c r="E663"/>
  <c r="E665"/>
  <c r="C665" s="1"/>
  <c r="E667"/>
  <c r="E669"/>
  <c r="C669" s="1"/>
  <c r="E632"/>
  <c r="E634"/>
  <c r="C634" s="1"/>
  <c r="E636"/>
  <c r="E638"/>
  <c r="C638" s="1"/>
  <c r="E640"/>
  <c r="E642"/>
  <c r="C642" s="1"/>
  <c r="E644"/>
  <c r="E646"/>
  <c r="E648"/>
  <c r="E650"/>
  <c r="E652"/>
  <c r="E654"/>
  <c r="E656"/>
  <c r="E658"/>
  <c r="E660"/>
  <c r="E662"/>
  <c r="E664"/>
  <c r="E666"/>
  <c r="E668"/>
  <c r="AQ88"/>
  <c r="BU62"/>
  <c r="BU60"/>
  <c r="BT60"/>
  <c r="BU58"/>
  <c r="BU56"/>
  <c r="BT56"/>
  <c r="BU52"/>
  <c r="U8"/>
  <c r="BU61"/>
  <c r="BT61"/>
  <c r="BT59"/>
  <c r="BU57"/>
  <c r="BT57"/>
  <c r="BT55"/>
  <c r="BU51"/>
  <c r="BT51"/>
  <c r="U31"/>
  <c r="E1209"/>
  <c r="E1211"/>
  <c r="E1213"/>
  <c r="C1213" s="1"/>
  <c r="E1215"/>
  <c r="E1217"/>
  <c r="E1219"/>
  <c r="E1221"/>
  <c r="C1221" s="1"/>
  <c r="E1223"/>
  <c r="E1225"/>
  <c r="C1225" s="1"/>
  <c r="E1227"/>
  <c r="E1229"/>
  <c r="E1231"/>
  <c r="E1233"/>
  <c r="C1233" s="1"/>
  <c r="E1235"/>
  <c r="E1237"/>
  <c r="E1239"/>
  <c r="E1241"/>
  <c r="E1243"/>
  <c r="E1245"/>
  <c r="E1247"/>
  <c r="E1210"/>
  <c r="C1210" s="1"/>
  <c r="E1212"/>
  <c r="E1214"/>
  <c r="C1214" s="1"/>
  <c r="E1216"/>
  <c r="E1218"/>
  <c r="C1218" s="1"/>
  <c r="E1220"/>
  <c r="E1222"/>
  <c r="E1224"/>
  <c r="E1226"/>
  <c r="C1226" s="1"/>
  <c r="E1228"/>
  <c r="E1230"/>
  <c r="C1230" s="1"/>
  <c r="E1232"/>
  <c r="E1234"/>
  <c r="C1234" s="1"/>
  <c r="E1236"/>
  <c r="E1238"/>
  <c r="E1240"/>
  <c r="E1242"/>
  <c r="E1244"/>
  <c r="E1246"/>
  <c r="BU63"/>
  <c r="X31"/>
  <c r="K33" i="3" s="1"/>
  <c r="AP1205" i="10"/>
  <c r="AP1206" s="1"/>
  <c r="E583"/>
  <c r="C583" s="1"/>
  <c r="E585"/>
  <c r="C585" s="1"/>
  <c r="E587"/>
  <c r="C587" s="1"/>
  <c r="E589"/>
  <c r="C589" s="1"/>
  <c r="E591"/>
  <c r="C591" s="1"/>
  <c r="E593"/>
  <c r="C593" s="1"/>
  <c r="E595"/>
  <c r="E597"/>
  <c r="E599"/>
  <c r="C599" s="1"/>
  <c r="E601"/>
  <c r="E603"/>
  <c r="C603" s="1"/>
  <c r="E605"/>
  <c r="E607"/>
  <c r="C607" s="1"/>
  <c r="E609"/>
  <c r="E611"/>
  <c r="C611" s="1"/>
  <c r="E613"/>
  <c r="E615"/>
  <c r="C615" s="1"/>
  <c r="E617"/>
  <c r="E619"/>
  <c r="C619" s="1"/>
  <c r="E621"/>
  <c r="E582"/>
  <c r="C582" s="1"/>
  <c r="E584"/>
  <c r="E586"/>
  <c r="C586" s="1"/>
  <c r="E588"/>
  <c r="E590"/>
  <c r="C590" s="1"/>
  <c r="E592"/>
  <c r="E594"/>
  <c r="C594" s="1"/>
  <c r="E596"/>
  <c r="E598"/>
  <c r="C598" s="1"/>
  <c r="E600"/>
  <c r="E602"/>
  <c r="C602" s="1"/>
  <c r="E604"/>
  <c r="E606"/>
  <c r="C606" s="1"/>
  <c r="E608"/>
  <c r="E610"/>
  <c r="C610" s="1"/>
  <c r="E612"/>
  <c r="E614"/>
  <c r="C614" s="1"/>
  <c r="E616"/>
  <c r="E618"/>
  <c r="C618" s="1"/>
  <c r="E534"/>
  <c r="E536"/>
  <c r="E538"/>
  <c r="E540"/>
  <c r="E542"/>
  <c r="E544"/>
  <c r="E546"/>
  <c r="E548"/>
  <c r="C548" s="1"/>
  <c r="E550"/>
  <c r="E552"/>
  <c r="C552" s="1"/>
  <c r="E554"/>
  <c r="E556"/>
  <c r="C556" s="1"/>
  <c r="E558"/>
  <c r="E560"/>
  <c r="C560" s="1"/>
  <c r="E562"/>
  <c r="E564"/>
  <c r="C564" s="1"/>
  <c r="E566"/>
  <c r="E568"/>
  <c r="C568" s="1"/>
  <c r="E570"/>
  <c r="E572"/>
  <c r="C572" s="1"/>
  <c r="E533"/>
  <c r="E535"/>
  <c r="C535" s="1"/>
  <c r="E537"/>
  <c r="E539"/>
  <c r="E541"/>
  <c r="E543"/>
  <c r="E545"/>
  <c r="E547"/>
  <c r="E549"/>
  <c r="E551"/>
  <c r="E553"/>
  <c r="E555"/>
  <c r="E557"/>
  <c r="E559"/>
  <c r="E561"/>
  <c r="E563"/>
  <c r="E565"/>
  <c r="E567"/>
  <c r="E569"/>
  <c r="E485"/>
  <c r="C485" s="1"/>
  <c r="E487"/>
  <c r="E489"/>
  <c r="C489" s="1"/>
  <c r="E491"/>
  <c r="E493"/>
  <c r="C493" s="1"/>
  <c r="E495"/>
  <c r="E497"/>
  <c r="E499"/>
  <c r="E501"/>
  <c r="C501" s="1"/>
  <c r="E503"/>
  <c r="E505"/>
  <c r="C505" s="1"/>
  <c r="E507"/>
  <c r="E509"/>
  <c r="C509" s="1"/>
  <c r="E511"/>
  <c r="E513"/>
  <c r="C513" s="1"/>
  <c r="E515"/>
  <c r="E517"/>
  <c r="C517" s="1"/>
  <c r="E519"/>
  <c r="E521"/>
  <c r="C521" s="1"/>
  <c r="E523"/>
  <c r="E484"/>
  <c r="E486"/>
  <c r="E488"/>
  <c r="C488" s="1"/>
  <c r="E490"/>
  <c r="E492"/>
  <c r="C492" s="1"/>
  <c r="E494"/>
  <c r="E496"/>
  <c r="C496" s="1"/>
  <c r="E498"/>
  <c r="E500"/>
  <c r="C500" s="1"/>
  <c r="E502"/>
  <c r="E504"/>
  <c r="C504" s="1"/>
  <c r="E506"/>
  <c r="E508"/>
  <c r="C508" s="1"/>
  <c r="E510"/>
  <c r="E512"/>
  <c r="C512" s="1"/>
  <c r="E514"/>
  <c r="E516"/>
  <c r="C516" s="1"/>
  <c r="E518"/>
  <c r="E520"/>
  <c r="C520" s="1"/>
  <c r="E436"/>
  <c r="E438"/>
  <c r="C438" s="1"/>
  <c r="E440"/>
  <c r="E442"/>
  <c r="C442" s="1"/>
  <c r="E444"/>
  <c r="E446"/>
  <c r="C446" s="1"/>
  <c r="E448"/>
  <c r="E450"/>
  <c r="C450" s="1"/>
  <c r="E452"/>
  <c r="E454"/>
  <c r="C454" s="1"/>
  <c r="E456"/>
  <c r="E458"/>
  <c r="C458" s="1"/>
  <c r="E460"/>
  <c r="E462"/>
  <c r="C462" s="1"/>
  <c r="E464"/>
  <c r="E466"/>
  <c r="C466" s="1"/>
  <c r="E468"/>
  <c r="E470"/>
  <c r="C470" s="1"/>
  <c r="E472"/>
  <c r="E474"/>
  <c r="C474" s="1"/>
  <c r="E435"/>
  <c r="E437"/>
  <c r="C437" s="1"/>
  <c r="E439"/>
  <c r="E441"/>
  <c r="C441" s="1"/>
  <c r="E443"/>
  <c r="E445"/>
  <c r="C445" s="1"/>
  <c r="E447"/>
  <c r="E449"/>
  <c r="C449" s="1"/>
  <c r="E451"/>
  <c r="E453"/>
  <c r="C453" s="1"/>
  <c r="E455"/>
  <c r="E457"/>
  <c r="C457" s="1"/>
  <c r="E459"/>
  <c r="E461"/>
  <c r="C461" s="1"/>
  <c r="E463"/>
  <c r="E465"/>
  <c r="C465" s="1"/>
  <c r="E467"/>
  <c r="E469"/>
  <c r="C469" s="1"/>
  <c r="E471"/>
  <c r="E387"/>
  <c r="C387" s="1"/>
  <c r="E389"/>
  <c r="E391"/>
  <c r="E393"/>
  <c r="E395"/>
  <c r="E397"/>
  <c r="E399"/>
  <c r="E401"/>
  <c r="E403"/>
  <c r="C403" s="1"/>
  <c r="E405"/>
  <c r="E407"/>
  <c r="C407" s="1"/>
  <c r="E409"/>
  <c r="E411"/>
  <c r="C411" s="1"/>
  <c r="E413"/>
  <c r="E415"/>
  <c r="C415" s="1"/>
  <c r="E417"/>
  <c r="E419"/>
  <c r="C419" s="1"/>
  <c r="E421"/>
  <c r="E423"/>
  <c r="C423" s="1"/>
  <c r="E425"/>
  <c r="E386"/>
  <c r="C386" s="1"/>
  <c r="E388"/>
  <c r="E390"/>
  <c r="C390" s="1"/>
  <c r="E392"/>
  <c r="E394"/>
  <c r="C394" s="1"/>
  <c r="E396"/>
  <c r="E398"/>
  <c r="C398" s="1"/>
  <c r="E400"/>
  <c r="E402"/>
  <c r="C402" s="1"/>
  <c r="E404"/>
  <c r="E406"/>
  <c r="C406" s="1"/>
  <c r="E408"/>
  <c r="E410"/>
  <c r="C410" s="1"/>
  <c r="E412"/>
  <c r="E414"/>
  <c r="C414" s="1"/>
  <c r="E416"/>
  <c r="E418"/>
  <c r="C418" s="1"/>
  <c r="E420"/>
  <c r="E422"/>
  <c r="C422" s="1"/>
  <c r="E338"/>
  <c r="E340"/>
  <c r="E342"/>
  <c r="E344"/>
  <c r="E346"/>
  <c r="E348"/>
  <c r="E350"/>
  <c r="E352"/>
  <c r="C352" s="1"/>
  <c r="E354"/>
  <c r="E356"/>
  <c r="C356" s="1"/>
  <c r="E358"/>
  <c r="E360"/>
  <c r="C360" s="1"/>
  <c r="E362"/>
  <c r="E364"/>
  <c r="C364" s="1"/>
  <c r="E366"/>
  <c r="E368"/>
  <c r="C368" s="1"/>
  <c r="E370"/>
  <c r="E372"/>
  <c r="C372" s="1"/>
  <c r="E374"/>
  <c r="E376"/>
  <c r="C376" s="1"/>
  <c r="E337"/>
  <c r="E339"/>
  <c r="C339" s="1"/>
  <c r="E341"/>
  <c r="E343"/>
  <c r="E345"/>
  <c r="E347"/>
  <c r="E349"/>
  <c r="E351"/>
  <c r="E353"/>
  <c r="E355"/>
  <c r="E357"/>
  <c r="E359"/>
  <c r="E361"/>
  <c r="E363"/>
  <c r="E365"/>
  <c r="E367"/>
  <c r="E369"/>
  <c r="E371"/>
  <c r="E373"/>
  <c r="E289"/>
  <c r="C289" s="1"/>
  <c r="E291"/>
  <c r="E293"/>
  <c r="C293" s="1"/>
  <c r="E295"/>
  <c r="E297"/>
  <c r="C297" s="1"/>
  <c r="E299"/>
  <c r="E301"/>
  <c r="E303"/>
  <c r="E305"/>
  <c r="C305" s="1"/>
  <c r="E307"/>
  <c r="E309"/>
  <c r="C309" s="1"/>
  <c r="E311"/>
  <c r="E313"/>
  <c r="C313" s="1"/>
  <c r="E315"/>
  <c r="E317"/>
  <c r="C317" s="1"/>
  <c r="E319"/>
  <c r="E321"/>
  <c r="C321" s="1"/>
  <c r="E323"/>
  <c r="E325"/>
  <c r="C325" s="1"/>
  <c r="E327"/>
  <c r="E288"/>
  <c r="E290"/>
  <c r="E292"/>
  <c r="C292" s="1"/>
  <c r="E294"/>
  <c r="E296"/>
  <c r="C296" s="1"/>
  <c r="E298"/>
  <c r="E300"/>
  <c r="C300" s="1"/>
  <c r="E302"/>
  <c r="E304"/>
  <c r="C304" s="1"/>
  <c r="E306"/>
  <c r="E308"/>
  <c r="C308" s="1"/>
  <c r="E310"/>
  <c r="E312"/>
  <c r="C312" s="1"/>
  <c r="E314"/>
  <c r="E316"/>
  <c r="C316" s="1"/>
  <c r="E318"/>
  <c r="E320"/>
  <c r="C320" s="1"/>
  <c r="E322"/>
  <c r="E324"/>
  <c r="C324" s="1"/>
  <c r="E240"/>
  <c r="E242"/>
  <c r="C242" s="1"/>
  <c r="E244"/>
  <c r="E246"/>
  <c r="C246" s="1"/>
  <c r="E248"/>
  <c r="E250"/>
  <c r="C250" s="1"/>
  <c r="E252"/>
  <c r="E254"/>
  <c r="C254" s="1"/>
  <c r="E256"/>
  <c r="E258"/>
  <c r="C258" s="1"/>
  <c r="E260"/>
  <c r="E262"/>
  <c r="E264"/>
  <c r="E266"/>
  <c r="C266" s="1"/>
  <c r="E268"/>
  <c r="E270"/>
  <c r="C270" s="1"/>
  <c r="E272"/>
  <c r="E274"/>
  <c r="C274" s="1"/>
  <c r="E276"/>
  <c r="E278"/>
  <c r="C278" s="1"/>
  <c r="E241"/>
  <c r="C241" s="1"/>
  <c r="E243"/>
  <c r="C243" s="1"/>
  <c r="E245"/>
  <c r="C245" s="1"/>
  <c r="E247"/>
  <c r="C247" s="1"/>
  <c r="E249"/>
  <c r="C249" s="1"/>
  <c r="E251"/>
  <c r="E253"/>
  <c r="E255"/>
  <c r="C255" s="1"/>
  <c r="E257"/>
  <c r="E259"/>
  <c r="C259" s="1"/>
  <c r="E261"/>
  <c r="E263"/>
  <c r="E265"/>
  <c r="E267"/>
  <c r="E269"/>
  <c r="C269" s="1"/>
  <c r="E271"/>
  <c r="C271" s="1"/>
  <c r="E273"/>
  <c r="E275"/>
  <c r="C275" s="1"/>
  <c r="E191"/>
  <c r="C191" s="1"/>
  <c r="E193"/>
  <c r="E195"/>
  <c r="C195" s="1"/>
  <c r="E197"/>
  <c r="C197" s="1"/>
  <c r="E199"/>
  <c r="C199" s="1"/>
  <c r="E201"/>
  <c r="C201" s="1"/>
  <c r="E203"/>
  <c r="E205"/>
  <c r="C205" s="1"/>
  <c r="E207"/>
  <c r="C207" s="1"/>
  <c r="E209"/>
  <c r="C209" s="1"/>
  <c r="E211"/>
  <c r="C211" s="1"/>
  <c r="E213"/>
  <c r="C213" s="1"/>
  <c r="E215"/>
  <c r="C215" s="1"/>
  <c r="E217"/>
  <c r="C217" s="1"/>
  <c r="E219"/>
  <c r="C219" s="1"/>
  <c r="E221"/>
  <c r="C221" s="1"/>
  <c r="E223"/>
  <c r="C223" s="1"/>
  <c r="E225"/>
  <c r="C225" s="1"/>
  <c r="E227"/>
  <c r="C227" s="1"/>
  <c r="E229"/>
  <c r="C229" s="1"/>
  <c r="E190"/>
  <c r="C190" s="1"/>
  <c r="E192"/>
  <c r="C192" s="1"/>
  <c r="E194"/>
  <c r="E196"/>
  <c r="E198"/>
  <c r="E200"/>
  <c r="E202"/>
  <c r="E204"/>
  <c r="E206"/>
  <c r="E208"/>
  <c r="E210"/>
  <c r="E212"/>
  <c r="E214"/>
  <c r="E216"/>
  <c r="E218"/>
  <c r="E220"/>
  <c r="E222"/>
  <c r="E224"/>
  <c r="E226"/>
  <c r="E142"/>
  <c r="E144"/>
  <c r="C144" s="1"/>
  <c r="E146"/>
  <c r="E148"/>
  <c r="C148" s="1"/>
  <c r="E150"/>
  <c r="C150" s="1"/>
  <c r="E152"/>
  <c r="C152" s="1"/>
  <c r="E154"/>
  <c r="E156"/>
  <c r="E158"/>
  <c r="C158" s="1"/>
  <c r="E160"/>
  <c r="E162"/>
  <c r="C162" s="1"/>
  <c r="E164"/>
  <c r="E166"/>
  <c r="C166" s="1"/>
  <c r="E168"/>
  <c r="E170"/>
  <c r="C170" s="1"/>
  <c r="E172"/>
  <c r="E174"/>
  <c r="C174" s="1"/>
  <c r="E176"/>
  <c r="E178"/>
  <c r="C178" s="1"/>
  <c r="E180"/>
  <c r="E141"/>
  <c r="C141" s="1"/>
  <c r="E143"/>
  <c r="E145"/>
  <c r="C145" s="1"/>
  <c r="E147"/>
  <c r="E149"/>
  <c r="C149" s="1"/>
  <c r="E151"/>
  <c r="E153"/>
  <c r="C153" s="1"/>
  <c r="E155"/>
  <c r="E157"/>
  <c r="C157" s="1"/>
  <c r="E159"/>
  <c r="E161"/>
  <c r="C161" s="1"/>
  <c r="E163"/>
  <c r="E165"/>
  <c r="C165" s="1"/>
  <c r="E167"/>
  <c r="E169"/>
  <c r="C169" s="1"/>
  <c r="E171"/>
  <c r="E173"/>
  <c r="C173" s="1"/>
  <c r="E175"/>
  <c r="E177"/>
  <c r="C177" s="1"/>
  <c r="E93"/>
  <c r="E95"/>
  <c r="C95" s="1"/>
  <c r="E97"/>
  <c r="C97" s="1"/>
  <c r="E99"/>
  <c r="E101"/>
  <c r="C101" s="1"/>
  <c r="E103"/>
  <c r="C103" s="1"/>
  <c r="E105"/>
  <c r="E107"/>
  <c r="C107" s="1"/>
  <c r="E109"/>
  <c r="C109" s="1"/>
  <c r="E111"/>
  <c r="C111" s="1"/>
  <c r="E113"/>
  <c r="C113" s="1"/>
  <c r="E115"/>
  <c r="C115" s="1"/>
  <c r="E117"/>
  <c r="E119"/>
  <c r="C119" s="1"/>
  <c r="E121"/>
  <c r="C121" s="1"/>
  <c r="E123"/>
  <c r="C123" s="1"/>
  <c r="E125"/>
  <c r="C125" s="1"/>
  <c r="E127"/>
  <c r="C127" s="1"/>
  <c r="E129"/>
  <c r="C129" s="1"/>
  <c r="E131"/>
  <c r="C131" s="1"/>
  <c r="E92"/>
  <c r="E94"/>
  <c r="C94" s="1"/>
  <c r="E96"/>
  <c r="C96" s="1"/>
  <c r="E98"/>
  <c r="C98" s="1"/>
  <c r="E100"/>
  <c r="E102"/>
  <c r="C102" s="1"/>
  <c r="E104"/>
  <c r="E106"/>
  <c r="C106" s="1"/>
  <c r="E108"/>
  <c r="E110"/>
  <c r="C110" s="1"/>
  <c r="E112"/>
  <c r="E114"/>
  <c r="E116"/>
  <c r="E118"/>
  <c r="E120"/>
  <c r="E122"/>
  <c r="E124"/>
  <c r="E126"/>
  <c r="E128"/>
  <c r="C99"/>
  <c r="C117"/>
  <c r="C142"/>
  <c r="C143"/>
  <c r="C146"/>
  <c r="C156"/>
  <c r="C160"/>
  <c r="C164"/>
  <c r="C168"/>
  <c r="C172"/>
  <c r="C176"/>
  <c r="C180"/>
  <c r="C193"/>
  <c r="C239"/>
  <c r="C240"/>
  <c r="C251"/>
  <c r="C257"/>
  <c r="C263"/>
  <c r="C1247"/>
  <c r="C1245"/>
  <c r="C1243"/>
  <c r="C1241"/>
  <c r="C1239"/>
  <c r="C1237"/>
  <c r="C1236"/>
  <c r="C1235"/>
  <c r="C1232"/>
  <c r="C1231"/>
  <c r="C1229"/>
  <c r="C1228"/>
  <c r="C1227"/>
  <c r="C1224"/>
  <c r="C1219"/>
  <c r="C1217"/>
  <c r="C1216"/>
  <c r="C1215"/>
  <c r="C1200"/>
  <c r="C1198"/>
  <c r="C1194"/>
  <c r="C1190"/>
  <c r="C1186"/>
  <c r="C1248"/>
  <c r="C1246"/>
  <c r="C1244"/>
  <c r="C1242"/>
  <c r="C1240"/>
  <c r="C1238"/>
  <c r="C1223"/>
  <c r="C1222"/>
  <c r="C1220"/>
  <c r="C1212"/>
  <c r="C1211"/>
  <c r="C1209"/>
  <c r="C1199"/>
  <c r="C1195"/>
  <c r="C1191"/>
  <c r="C1187"/>
  <c r="C1184"/>
  <c r="C1183"/>
  <c r="C1182"/>
  <c r="C1180"/>
  <c r="C1171"/>
  <c r="C1170"/>
  <c r="C1169"/>
  <c r="C1167"/>
  <c r="C1166"/>
  <c r="C1153"/>
  <c r="C1149"/>
  <c r="C1145"/>
  <c r="C1141"/>
  <c r="C1137"/>
  <c r="C1133"/>
  <c r="C1129"/>
  <c r="C1125"/>
  <c r="C1121"/>
  <c r="C1179"/>
  <c r="C1178"/>
  <c r="C1177"/>
  <c r="C1175"/>
  <c r="C1174"/>
  <c r="C1165"/>
  <c r="C1163"/>
  <c r="C1162"/>
  <c r="C1154"/>
  <c r="C1150"/>
  <c r="C1146"/>
  <c r="C1142"/>
  <c r="C1138"/>
  <c r="C1134"/>
  <c r="C1130"/>
  <c r="C1124"/>
  <c r="C1122"/>
  <c r="C1120"/>
  <c r="C1118"/>
  <c r="C1117"/>
  <c r="C1115"/>
  <c r="C1106"/>
  <c r="C1105"/>
  <c r="C1104"/>
  <c r="C1101"/>
  <c r="C1100"/>
  <c r="C1099"/>
  <c r="C1097"/>
  <c r="C1090"/>
  <c r="C1081"/>
  <c r="C1080"/>
  <c r="C1073"/>
  <c r="C1072"/>
  <c r="C1059"/>
  <c r="C1057"/>
  <c r="C1055"/>
  <c r="C1053"/>
  <c r="C1051"/>
  <c r="C1049"/>
  <c r="C1047"/>
  <c r="C1045"/>
  <c r="C1043"/>
  <c r="C1041"/>
  <c r="C1039"/>
  <c r="C1037"/>
  <c r="C1035"/>
  <c r="C1031"/>
  <c r="C1027"/>
  <c r="C1012"/>
  <c r="C1008"/>
  <c r="C1004"/>
  <c r="C1000"/>
  <c r="C994"/>
  <c r="C992"/>
  <c r="C988"/>
  <c r="C986"/>
  <c r="C984"/>
  <c r="C982"/>
  <c r="C980"/>
  <c r="C978"/>
  <c r="C963"/>
  <c r="C961"/>
  <c r="C959"/>
  <c r="C957"/>
  <c r="C955"/>
  <c r="C953"/>
  <c r="C951"/>
  <c r="C949"/>
  <c r="C947"/>
  <c r="C945"/>
  <c r="C1096"/>
  <c r="C1093"/>
  <c r="C1092"/>
  <c r="C1089"/>
  <c r="C1088"/>
  <c r="C1087"/>
  <c r="C1085"/>
  <c r="C1084"/>
  <c r="C1077"/>
  <c r="C1076"/>
  <c r="C1074"/>
  <c r="C1069"/>
  <c r="C1068"/>
  <c r="C1060"/>
  <c r="C1056"/>
  <c r="C1052"/>
  <c r="C1048"/>
  <c r="C1044"/>
  <c r="C1040"/>
  <c r="C1036"/>
  <c r="C1030"/>
  <c r="C1028"/>
  <c r="C1026"/>
  <c r="C1024"/>
  <c r="C1023"/>
  <c r="C1013"/>
  <c r="C1009"/>
  <c r="C1003"/>
  <c r="C1001"/>
  <c r="C999"/>
  <c r="C995"/>
  <c r="C991"/>
  <c r="C987"/>
  <c r="C983"/>
  <c r="C979"/>
  <c r="C976"/>
  <c r="C975"/>
  <c r="C964"/>
  <c r="C962"/>
  <c r="C960"/>
  <c r="C958"/>
  <c r="C956"/>
  <c r="C954"/>
  <c r="C952"/>
  <c r="C950"/>
  <c r="C948"/>
  <c r="C946"/>
  <c r="C943"/>
  <c r="C941"/>
  <c r="C939"/>
  <c r="C937"/>
  <c r="C935"/>
  <c r="C933"/>
  <c r="C931"/>
  <c r="C929"/>
  <c r="C914"/>
  <c r="C910"/>
  <c r="C906"/>
  <c r="C902"/>
  <c r="C898"/>
  <c r="C894"/>
  <c r="C890"/>
  <c r="C886"/>
  <c r="C882"/>
  <c r="C828"/>
  <c r="C827"/>
  <c r="C817"/>
  <c r="C816"/>
  <c r="C815"/>
  <c r="C813"/>
  <c r="C812"/>
  <c r="C809"/>
  <c r="C808"/>
  <c r="C807"/>
  <c r="C805"/>
  <c r="C804"/>
  <c r="C801"/>
  <c r="C800"/>
  <c r="C799"/>
  <c r="C797"/>
  <c r="C796"/>
  <c r="C793"/>
  <c r="C792"/>
  <c r="C790"/>
  <c r="C789"/>
  <c r="C788"/>
  <c r="C785"/>
  <c r="C784"/>
  <c r="C782"/>
  <c r="C767"/>
  <c r="C765"/>
  <c r="C761"/>
  <c r="C757"/>
  <c r="C753"/>
  <c r="C749"/>
  <c r="C745"/>
  <c r="C741"/>
  <c r="C737"/>
  <c r="C733"/>
  <c r="C718"/>
  <c r="C714"/>
  <c r="C710"/>
  <c r="C706"/>
  <c r="C702"/>
  <c r="C698"/>
  <c r="C696"/>
  <c r="C694"/>
  <c r="C692"/>
  <c r="C690"/>
  <c r="C688"/>
  <c r="C686"/>
  <c r="C684"/>
  <c r="C667"/>
  <c r="C663"/>
  <c r="C659"/>
  <c r="C655"/>
  <c r="C651"/>
  <c r="C647"/>
  <c r="C643"/>
  <c r="C639"/>
  <c r="C942"/>
  <c r="C936"/>
  <c r="C934"/>
  <c r="C932"/>
  <c r="C930"/>
  <c r="C928"/>
  <c r="C926"/>
  <c r="C925"/>
  <c r="C915"/>
  <c r="C911"/>
  <c r="C907"/>
  <c r="C903"/>
  <c r="C899"/>
  <c r="C895"/>
  <c r="C891"/>
  <c r="C887"/>
  <c r="C883"/>
  <c r="C879"/>
  <c r="C878"/>
  <c r="C876"/>
  <c r="C865"/>
  <c r="C864"/>
  <c r="C863"/>
  <c r="C861"/>
  <c r="C860"/>
  <c r="C859"/>
  <c r="C856"/>
  <c r="C855"/>
  <c r="C853"/>
  <c r="C852"/>
  <c r="C851"/>
  <c r="C848"/>
  <c r="C847"/>
  <c r="C845"/>
  <c r="C844"/>
  <c r="C843"/>
  <c r="C839"/>
  <c r="C836"/>
  <c r="C835"/>
  <c r="C834"/>
  <c r="C832"/>
  <c r="C831"/>
  <c r="C781"/>
  <c r="C780"/>
  <c r="C768"/>
  <c r="C766"/>
  <c r="C764"/>
  <c r="C762"/>
  <c r="C760"/>
  <c r="C758"/>
  <c r="C756"/>
  <c r="C754"/>
  <c r="C752"/>
  <c r="C750"/>
  <c r="C748"/>
  <c r="C746"/>
  <c r="C744"/>
  <c r="C738"/>
  <c r="C734"/>
  <c r="C730"/>
  <c r="C729"/>
  <c r="C719"/>
  <c r="C715"/>
  <c r="C711"/>
  <c r="C707"/>
  <c r="C703"/>
  <c r="C699"/>
  <c r="C695"/>
  <c r="C691"/>
  <c r="C687"/>
  <c r="C683"/>
  <c r="C682"/>
  <c r="C670"/>
  <c r="C668"/>
  <c r="C666"/>
  <c r="C664"/>
  <c r="C662"/>
  <c r="C660"/>
  <c r="C658"/>
  <c r="C656"/>
  <c r="C654"/>
  <c r="C652"/>
  <c r="C650"/>
  <c r="C648"/>
  <c r="C646"/>
  <c r="C640"/>
  <c r="C636"/>
  <c r="C632"/>
  <c r="C631"/>
  <c r="C621"/>
  <c r="C617"/>
  <c r="C613"/>
  <c r="C609"/>
  <c r="C605"/>
  <c r="C601"/>
  <c r="C597"/>
  <c r="C584"/>
  <c r="C570"/>
  <c r="C566"/>
  <c r="C562"/>
  <c r="C558"/>
  <c r="C554"/>
  <c r="C550"/>
  <c r="C544"/>
  <c r="C542"/>
  <c r="C540"/>
  <c r="C538"/>
  <c r="C536"/>
  <c r="C534"/>
  <c r="C533"/>
  <c r="C523"/>
  <c r="C519"/>
  <c r="C515"/>
  <c r="C511"/>
  <c r="C507"/>
  <c r="C503"/>
  <c r="C499"/>
  <c r="C495"/>
  <c r="C491"/>
  <c r="C487"/>
  <c r="C486"/>
  <c r="C484"/>
  <c r="C472"/>
  <c r="C468"/>
  <c r="C464"/>
  <c r="C460"/>
  <c r="C456"/>
  <c r="C452"/>
  <c r="C444"/>
  <c r="C440"/>
  <c r="C436"/>
  <c r="C435"/>
  <c r="C425"/>
  <c r="C421"/>
  <c r="C417"/>
  <c r="C413"/>
  <c r="C409"/>
  <c r="C405"/>
  <c r="C401"/>
  <c r="C397"/>
  <c r="C395"/>
  <c r="C393"/>
  <c r="C391"/>
  <c r="C389"/>
  <c r="C388"/>
  <c r="C374"/>
  <c r="C370"/>
  <c r="C366"/>
  <c r="C362"/>
  <c r="C358"/>
  <c r="C354"/>
  <c r="C348"/>
  <c r="C346"/>
  <c r="C344"/>
  <c r="C342"/>
  <c r="C340"/>
  <c r="C338"/>
  <c r="C337"/>
  <c r="C327"/>
  <c r="C323"/>
  <c r="C319"/>
  <c r="C315"/>
  <c r="C311"/>
  <c r="C307"/>
  <c r="C303"/>
  <c r="C299"/>
  <c r="C295"/>
  <c r="C291"/>
  <c r="C290"/>
  <c r="C288"/>
  <c r="C276"/>
  <c r="C272"/>
  <c r="C635"/>
  <c r="C620"/>
  <c r="C616"/>
  <c r="C612"/>
  <c r="C608"/>
  <c r="C604"/>
  <c r="C600"/>
  <c r="C596"/>
  <c r="C592"/>
  <c r="C588"/>
  <c r="C571"/>
  <c r="C569"/>
  <c r="C567"/>
  <c r="C565"/>
  <c r="C563"/>
  <c r="C561"/>
  <c r="C559"/>
  <c r="C557"/>
  <c r="C555"/>
  <c r="C553"/>
  <c r="C551"/>
  <c r="C549"/>
  <c r="C547"/>
  <c r="C545"/>
  <c r="C543"/>
  <c r="C541"/>
  <c r="C539"/>
  <c r="C537"/>
  <c r="C522"/>
  <c r="C518"/>
  <c r="C514"/>
  <c r="C510"/>
  <c r="C506"/>
  <c r="C502"/>
  <c r="C498"/>
  <c r="C494"/>
  <c r="C490"/>
  <c r="C473"/>
  <c r="C471"/>
  <c r="C467"/>
  <c r="C463"/>
  <c r="C459"/>
  <c r="C455"/>
  <c r="C451"/>
  <c r="C447"/>
  <c r="C443"/>
  <c r="C439"/>
  <c r="C424"/>
  <c r="C420"/>
  <c r="C416"/>
  <c r="C412"/>
  <c r="C408"/>
  <c r="C404"/>
  <c r="C400"/>
  <c r="C396"/>
  <c r="C392"/>
  <c r="C375"/>
  <c r="C373"/>
  <c r="C371"/>
  <c r="C369"/>
  <c r="C367"/>
  <c r="C365"/>
  <c r="C363"/>
  <c r="C361"/>
  <c r="C359"/>
  <c r="C357"/>
  <c r="C355"/>
  <c r="C353"/>
  <c r="C351"/>
  <c r="C349"/>
  <c r="C347"/>
  <c r="C345"/>
  <c r="C343"/>
  <c r="C341"/>
  <c r="C326"/>
  <c r="C322"/>
  <c r="C318"/>
  <c r="C314"/>
  <c r="C310"/>
  <c r="C306"/>
  <c r="C302"/>
  <c r="C298"/>
  <c r="C294"/>
  <c r="C277"/>
  <c r="C273"/>
  <c r="C92"/>
  <c r="C93"/>
  <c r="C100"/>
  <c r="C104"/>
  <c r="C108"/>
  <c r="C112"/>
  <c r="C114"/>
  <c r="C116"/>
  <c r="C118"/>
  <c r="C120"/>
  <c r="C122"/>
  <c r="C124"/>
  <c r="C126"/>
  <c r="C128"/>
  <c r="C130"/>
  <c r="C147"/>
  <c r="C151"/>
  <c r="C155"/>
  <c r="C159"/>
  <c r="C163"/>
  <c r="C167"/>
  <c r="C171"/>
  <c r="C175"/>
  <c r="C179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44"/>
  <c r="C248"/>
  <c r="C253"/>
  <c r="C256"/>
  <c r="C260"/>
  <c r="C261"/>
  <c r="C262"/>
  <c r="C264"/>
  <c r="C265"/>
  <c r="C267"/>
  <c r="C268"/>
  <c r="C43"/>
  <c r="E45"/>
  <c r="C45" s="1"/>
  <c r="E47"/>
  <c r="C47" s="1"/>
  <c r="E48"/>
  <c r="C48" s="1"/>
  <c r="E49"/>
  <c r="C49" s="1"/>
  <c r="E50"/>
  <c r="C50" s="1"/>
  <c r="E51"/>
  <c r="C51" s="1"/>
  <c r="E52"/>
  <c r="C52" s="1"/>
  <c r="E53"/>
  <c r="C53" s="1"/>
  <c r="E54"/>
  <c r="C54" s="1"/>
  <c r="E55"/>
  <c r="C55" s="1"/>
  <c r="E56"/>
  <c r="E57"/>
  <c r="C57" s="1"/>
  <c r="E58"/>
  <c r="C58" s="1"/>
  <c r="E59"/>
  <c r="C59" s="1"/>
  <c r="E60"/>
  <c r="C60" s="1"/>
  <c r="E61"/>
  <c r="C61" s="1"/>
  <c r="E62"/>
  <c r="C62" s="1"/>
  <c r="E63"/>
  <c r="C63" s="1"/>
  <c r="E64"/>
  <c r="C64" s="1"/>
  <c r="E65"/>
  <c r="C65" s="1"/>
  <c r="E66"/>
  <c r="C66" s="1"/>
  <c r="E67"/>
  <c r="C67" s="1"/>
  <c r="E68"/>
  <c r="C68" s="1"/>
  <c r="E69"/>
  <c r="C69" s="1"/>
  <c r="E70"/>
  <c r="C70" s="1"/>
  <c r="E71"/>
  <c r="C71" s="1"/>
  <c r="E72"/>
  <c r="C72" s="1"/>
  <c r="E73"/>
  <c r="C73" s="1"/>
  <c r="E74"/>
  <c r="C74" s="1"/>
  <c r="E75"/>
  <c r="C75" s="1"/>
  <c r="E76"/>
  <c r="C76" s="1"/>
  <c r="E77"/>
  <c r="C77" s="1"/>
  <c r="E78"/>
  <c r="C78" s="1"/>
  <c r="E79"/>
  <c r="C79" s="1"/>
  <c r="E80"/>
  <c r="C80" s="1"/>
  <c r="E81"/>
  <c r="C81" s="1"/>
  <c r="BI7"/>
  <c r="BU54" l="1"/>
  <c r="D633"/>
  <c r="HO22" i="3"/>
  <c r="HY22" s="1"/>
  <c r="H22"/>
  <c r="HO21"/>
  <c r="HY21" s="1"/>
  <c r="H21"/>
  <c r="D682" i="10"/>
  <c r="C680"/>
  <c r="HL26" i="3"/>
  <c r="D94" i="10"/>
  <c r="D241"/>
  <c r="D535"/>
  <c r="D143"/>
  <c r="D240"/>
  <c r="D290"/>
  <c r="D486"/>
  <c r="D583"/>
  <c r="D1211"/>
  <c r="AU1205"/>
  <c r="HS33" i="3"/>
  <c r="HS10"/>
  <c r="AQ90" i="10"/>
  <c r="AQ92"/>
  <c r="AQ94"/>
  <c r="AQ96"/>
  <c r="AQ98"/>
  <c r="AQ100"/>
  <c r="AQ102"/>
  <c r="AQ104"/>
  <c r="AQ106"/>
  <c r="AQ108"/>
  <c r="AQ110"/>
  <c r="AQ112"/>
  <c r="AQ114"/>
  <c r="AQ116"/>
  <c r="AQ118"/>
  <c r="AQ120"/>
  <c r="AQ122"/>
  <c r="AQ124"/>
  <c r="AQ126"/>
  <c r="AQ128"/>
  <c r="AQ130"/>
  <c r="AQ132"/>
  <c r="AQ91"/>
  <c r="AQ93"/>
  <c r="AQ95"/>
  <c r="AQ97"/>
  <c r="AQ99"/>
  <c r="AQ101"/>
  <c r="AQ103"/>
  <c r="AQ105"/>
  <c r="AQ107"/>
  <c r="AQ109"/>
  <c r="AQ111"/>
  <c r="AQ113"/>
  <c r="AQ115"/>
  <c r="AQ117"/>
  <c r="AQ119"/>
  <c r="AQ121"/>
  <c r="AQ123"/>
  <c r="AQ125"/>
  <c r="AQ127"/>
  <c r="AQ129"/>
  <c r="AQ131"/>
  <c r="AQ133"/>
  <c r="AQ89"/>
  <c r="HS24" i="3"/>
  <c r="Z22" i="10"/>
  <c r="HN22" i="3"/>
  <c r="CE52" i="10"/>
  <c r="CD52"/>
  <c r="CF52" s="1"/>
  <c r="HN21" i="3"/>
  <c r="CD51" i="10"/>
  <c r="CE51"/>
  <c r="CF51"/>
  <c r="HS25" i="3"/>
  <c r="Z23" i="10"/>
  <c r="HS29" i="3"/>
  <c r="Z27" i="10"/>
  <c r="HS26" i="3"/>
  <c r="Z24" i="10"/>
  <c r="HS30" i="3"/>
  <c r="Z28" i="10"/>
  <c r="BX63"/>
  <c r="BW63"/>
  <c r="BY63" s="1"/>
  <c r="D632"/>
  <c r="D534"/>
  <c r="D289"/>
  <c r="D192"/>
  <c r="D93"/>
  <c r="D95" s="1"/>
  <c r="D1210"/>
  <c r="D681"/>
  <c r="D584"/>
  <c r="D485"/>
  <c r="D142"/>
  <c r="BT53"/>
  <c r="HS23" i="3"/>
  <c r="Z21" i="10"/>
  <c r="Z19"/>
  <c r="HS21" i="3"/>
  <c r="HS27"/>
  <c r="Z25" i="10"/>
  <c r="HS31" i="3"/>
  <c r="Z29" i="10"/>
  <c r="BX53"/>
  <c r="Y21" s="1"/>
  <c r="BW53"/>
  <c r="BY53" s="1"/>
  <c r="BX55"/>
  <c r="Y23" s="1"/>
  <c r="BW55"/>
  <c r="BY55" s="1"/>
  <c r="BX57"/>
  <c r="Y25" s="1"/>
  <c r="BW57"/>
  <c r="BY57" s="1"/>
  <c r="BX59"/>
  <c r="Y27" s="1"/>
  <c r="BW59"/>
  <c r="BY59" s="1"/>
  <c r="BX61"/>
  <c r="Y29" s="1"/>
  <c r="BW61"/>
  <c r="BY61" s="1"/>
  <c r="BK42"/>
  <c r="HJ12" i="3"/>
  <c r="Z20" i="10"/>
  <c r="HS22" i="3"/>
  <c r="HS28"/>
  <c r="Z26" i="10"/>
  <c r="HS32" i="3"/>
  <c r="Z30" i="10"/>
  <c r="BW54"/>
  <c r="BY54" s="1"/>
  <c r="BX54"/>
  <c r="Y22" s="1"/>
  <c r="BW56"/>
  <c r="BY56" s="1"/>
  <c r="BX56"/>
  <c r="Y24" s="1"/>
  <c r="BW58"/>
  <c r="BY58" s="1"/>
  <c r="BX58"/>
  <c r="Y26" s="1"/>
  <c r="BW60"/>
  <c r="BY60" s="1"/>
  <c r="BX60"/>
  <c r="Y28" s="1"/>
  <c r="BW62"/>
  <c r="BY62" s="1"/>
  <c r="BX62"/>
  <c r="Y30" s="1"/>
  <c r="AD30" s="1"/>
  <c r="D388"/>
  <c r="D44"/>
  <c r="D46" s="1"/>
  <c r="D47" s="1"/>
  <c r="D191"/>
  <c r="D436"/>
  <c r="D437"/>
  <c r="HM23" i="3"/>
  <c r="HM27"/>
  <c r="HM31"/>
  <c r="HM26"/>
  <c r="HM30"/>
  <c r="D387" i="10"/>
  <c r="AD29"/>
  <c r="AD27"/>
  <c r="AD26"/>
  <c r="AD25"/>
  <c r="AD24"/>
  <c r="AD23"/>
  <c r="D1163"/>
  <c r="D1116"/>
  <c r="D1069"/>
  <c r="D1023"/>
  <c r="D1022"/>
  <c r="D976"/>
  <c r="D975"/>
  <c r="D927"/>
  <c r="D926"/>
  <c r="D877"/>
  <c r="D879" s="1"/>
  <c r="D880" s="1"/>
  <c r="J24" s="1"/>
  <c r="D878"/>
  <c r="D828"/>
  <c r="D829"/>
  <c r="D779"/>
  <c r="BU53"/>
  <c r="D730"/>
  <c r="D732" s="1"/>
  <c r="D733" s="1"/>
  <c r="J21" s="1"/>
  <c r="D338"/>
  <c r="D339"/>
  <c r="D780"/>
  <c r="D731"/>
  <c r="AD22"/>
  <c r="AD21"/>
  <c r="D242"/>
  <c r="AU88"/>
  <c r="BT40"/>
  <c r="Z8" s="1"/>
  <c r="BT63"/>
  <c r="Z31"/>
  <c r="Y31"/>
  <c r="AC31"/>
  <c r="D45"/>
  <c r="C56"/>
  <c r="C252"/>
  <c r="C840"/>
  <c r="C791"/>
  <c r="C985"/>
  <c r="C1032"/>
  <c r="C1126"/>
  <c r="C1173"/>
  <c r="C203"/>
  <c r="C154"/>
  <c r="C105"/>
  <c r="D96"/>
  <c r="J8" s="1"/>
  <c r="D144"/>
  <c r="D193"/>
  <c r="D291"/>
  <c r="D292" s="1"/>
  <c r="J12" s="1"/>
  <c r="D340"/>
  <c r="D341" s="1"/>
  <c r="J13" s="1"/>
  <c r="D389"/>
  <c r="D390" s="1"/>
  <c r="D438"/>
  <c r="D439" s="1"/>
  <c r="J15" s="1"/>
  <c r="D487"/>
  <c r="D488" s="1"/>
  <c r="D536"/>
  <c r="D537" s="1"/>
  <c r="J17" s="1"/>
  <c r="D585"/>
  <c r="D586" s="1"/>
  <c r="J18" s="1"/>
  <c r="D634"/>
  <c r="D635" s="1"/>
  <c r="J19" s="1"/>
  <c r="D683"/>
  <c r="D684" s="1"/>
  <c r="J20" s="1"/>
  <c r="D830"/>
  <c r="D831" s="1"/>
  <c r="J23" s="1"/>
  <c r="D928"/>
  <c r="D929" s="1"/>
  <c r="J25" s="1"/>
  <c r="D977"/>
  <c r="D978" s="1"/>
  <c r="J26" s="1"/>
  <c r="D1024"/>
  <c r="D1025" s="1"/>
  <c r="J27" s="1"/>
  <c r="D1071"/>
  <c r="D1118"/>
  <c r="D1165"/>
  <c r="D1212"/>
  <c r="D1213" s="1"/>
  <c r="J31" s="1"/>
  <c r="J7"/>
  <c r="C301"/>
  <c r="C350"/>
  <c r="J14"/>
  <c r="C399"/>
  <c r="C448"/>
  <c r="J16"/>
  <c r="C497"/>
  <c r="C546"/>
  <c r="C595"/>
  <c r="C644"/>
  <c r="C693"/>
  <c r="C742"/>
  <c r="C889"/>
  <c r="C938"/>
  <c r="C1079"/>
  <c r="D781"/>
  <c r="D782" s="1"/>
  <c r="J22" s="1"/>
  <c r="BH6"/>
  <c r="AY1205" l="1"/>
  <c r="HO23" i="3"/>
  <c r="HY23" s="1"/>
  <c r="H23"/>
  <c r="HO25"/>
  <c r="HY25" s="1"/>
  <c r="H25"/>
  <c r="HO27"/>
  <c r="HY27" s="1"/>
  <c r="H27"/>
  <c r="HO29"/>
  <c r="HY29" s="1"/>
  <c r="H29"/>
  <c r="HO31"/>
  <c r="HY31" s="1"/>
  <c r="H31"/>
  <c r="HO24"/>
  <c r="HY24" s="1"/>
  <c r="H24"/>
  <c r="HO26"/>
  <c r="HY26" s="1"/>
  <c r="H26"/>
  <c r="HO28"/>
  <c r="HY28" s="1"/>
  <c r="H28"/>
  <c r="HO32"/>
  <c r="HY32" s="1"/>
  <c r="H32"/>
  <c r="AY1207" i="10"/>
  <c r="AY1209"/>
  <c r="AY1211"/>
  <c r="AY1213"/>
  <c r="AY1215"/>
  <c r="AY1217"/>
  <c r="AY1219"/>
  <c r="AY1221"/>
  <c r="AY1223"/>
  <c r="AY1225"/>
  <c r="AY1227"/>
  <c r="AY1229"/>
  <c r="AY1231"/>
  <c r="AY1233"/>
  <c r="AY1235"/>
  <c r="AY1237"/>
  <c r="AY1239"/>
  <c r="AY1241"/>
  <c r="AY1243"/>
  <c r="AY1245"/>
  <c r="AY1247"/>
  <c r="AY1249"/>
  <c r="AY1210"/>
  <c r="AY1214"/>
  <c r="AY1218"/>
  <c r="AY1222"/>
  <c r="AY1226"/>
  <c r="AY1230"/>
  <c r="AY1234"/>
  <c r="AY1238"/>
  <c r="AY1242"/>
  <c r="AY1246"/>
  <c r="AY1206"/>
  <c r="AY1208"/>
  <c r="AY1212"/>
  <c r="AY1216"/>
  <c r="AY1220"/>
  <c r="AY1224"/>
  <c r="AY1228"/>
  <c r="AY1232"/>
  <c r="AY1236"/>
  <c r="AY1240"/>
  <c r="AY1244"/>
  <c r="AY1248"/>
  <c r="HU33" i="3"/>
  <c r="HT33"/>
  <c r="HU10"/>
  <c r="HT10"/>
  <c r="HZ10" s="1"/>
  <c r="AU90" i="10"/>
  <c r="AU92"/>
  <c r="AU94"/>
  <c r="AU96"/>
  <c r="AU98"/>
  <c r="AU100"/>
  <c r="AU102"/>
  <c r="AU104"/>
  <c r="AU106"/>
  <c r="AU108"/>
  <c r="AU110"/>
  <c r="AU112"/>
  <c r="AU114"/>
  <c r="AU116"/>
  <c r="AU118"/>
  <c r="AU120"/>
  <c r="AU122"/>
  <c r="AU124"/>
  <c r="AU126"/>
  <c r="AU128"/>
  <c r="AU130"/>
  <c r="AU132"/>
  <c r="AU89"/>
  <c r="AU91"/>
  <c r="AU93"/>
  <c r="AU95"/>
  <c r="AU97"/>
  <c r="AU99"/>
  <c r="AU101"/>
  <c r="AU103"/>
  <c r="AU105"/>
  <c r="AU107"/>
  <c r="AU109"/>
  <c r="AU111"/>
  <c r="AU113"/>
  <c r="AU115"/>
  <c r="AU117"/>
  <c r="AU119"/>
  <c r="AU121"/>
  <c r="AU123"/>
  <c r="AU125"/>
  <c r="AU127"/>
  <c r="AU129"/>
  <c r="AU131"/>
  <c r="AU133"/>
  <c r="HN30" i="3"/>
  <c r="CE60" i="10"/>
  <c r="CD60"/>
  <c r="CF60" s="1"/>
  <c r="HN32" i="3"/>
  <c r="CE62" i="10"/>
  <c r="CD62"/>
  <c r="CF62" s="1"/>
  <c r="HN28" i="3"/>
  <c r="CE58" i="10"/>
  <c r="CD58"/>
  <c r="CF58" s="1"/>
  <c r="HN24" i="3"/>
  <c r="CE54" i="10"/>
  <c r="CD54"/>
  <c r="CF54" s="1"/>
  <c r="HT32" i="3"/>
  <c r="HU32"/>
  <c r="CB62" i="10"/>
  <c r="AE30"/>
  <c r="CA62"/>
  <c r="HT28" i="3"/>
  <c r="HU28"/>
  <c r="CA58" i="10"/>
  <c r="AE26"/>
  <c r="CB58"/>
  <c r="HN31" i="3"/>
  <c r="CD61" i="10"/>
  <c r="CE61"/>
  <c r="CF61"/>
  <c r="HN27" i="3"/>
  <c r="CD57" i="10"/>
  <c r="CE57"/>
  <c r="CF57"/>
  <c r="HN23" i="3"/>
  <c r="CD53" i="10"/>
  <c r="CE53"/>
  <c r="CF53"/>
  <c r="HU21" i="3"/>
  <c r="HT21"/>
  <c r="CB51" i="10"/>
  <c r="AE19"/>
  <c r="CA51"/>
  <c r="AU1208"/>
  <c r="AU1210"/>
  <c r="AU1212"/>
  <c r="AU1214"/>
  <c r="AU1216"/>
  <c r="AU1218"/>
  <c r="AU1220"/>
  <c r="AU1222"/>
  <c r="AU1224"/>
  <c r="AU1226"/>
  <c r="AU1228"/>
  <c r="AU1207"/>
  <c r="AU1211"/>
  <c r="AU1215"/>
  <c r="AU1219"/>
  <c r="AU1223"/>
  <c r="AU1227"/>
  <c r="AU1230"/>
  <c r="AU1232"/>
  <c r="AU1234"/>
  <c r="AU1236"/>
  <c r="AU1238"/>
  <c r="AU1240"/>
  <c r="AU1242"/>
  <c r="AU1244"/>
  <c r="AU1246"/>
  <c r="AU1248"/>
  <c r="AU1209"/>
  <c r="AU1213"/>
  <c r="AU1217"/>
  <c r="AU1221"/>
  <c r="AU1225"/>
  <c r="AU1229"/>
  <c r="AU1231"/>
  <c r="AU1233"/>
  <c r="AU1235"/>
  <c r="AU1237"/>
  <c r="AU1239"/>
  <c r="AU1241"/>
  <c r="AU1243"/>
  <c r="AU1245"/>
  <c r="AU1247"/>
  <c r="AU1249"/>
  <c r="AU1206"/>
  <c r="HN33" i="3"/>
  <c r="CD63" i="10"/>
  <c r="CE63"/>
  <c r="CF63"/>
  <c r="HY15" i="3"/>
  <c r="HN26"/>
  <c r="CE56" i="10"/>
  <c r="CD56"/>
  <c r="CF56" s="1"/>
  <c r="HT22" i="3"/>
  <c r="HU22"/>
  <c r="AE20" i="10"/>
  <c r="CA52"/>
  <c r="CB52"/>
  <c r="HN29" i="3"/>
  <c r="CD59" i="10"/>
  <c r="CE59"/>
  <c r="CF59"/>
  <c r="HN25" i="3"/>
  <c r="CD55" i="10"/>
  <c r="CE55"/>
  <c r="CF55"/>
  <c r="HU31" i="3"/>
  <c r="HT31"/>
  <c r="AE29" i="10"/>
  <c r="CA61"/>
  <c r="CB61"/>
  <c r="HU27" i="3"/>
  <c r="HT27"/>
  <c r="AE25" i="10"/>
  <c r="CB57"/>
  <c r="CA57"/>
  <c r="HU23" i="3"/>
  <c r="HT23"/>
  <c r="AE21" i="10"/>
  <c r="CB53"/>
  <c r="CA53"/>
  <c r="HT30" i="3"/>
  <c r="HU30"/>
  <c r="AE28" i="10"/>
  <c r="CA60"/>
  <c r="CB60"/>
  <c r="HT26" i="3"/>
  <c r="HU26"/>
  <c r="CA56" i="10"/>
  <c r="AE24"/>
  <c r="CB56"/>
  <c r="HU29" i="3"/>
  <c r="HT29"/>
  <c r="AE27" i="10"/>
  <c r="CB59"/>
  <c r="CA59"/>
  <c r="HU25" i="3"/>
  <c r="HT25"/>
  <c r="AE23" i="10"/>
  <c r="CB55"/>
  <c r="CA55"/>
  <c r="HT24" i="3"/>
  <c r="HU24"/>
  <c r="CA54" i="10"/>
  <c r="AE22"/>
  <c r="CB54"/>
  <c r="HL33" i="3"/>
  <c r="HM33"/>
  <c r="AD28" i="10"/>
  <c r="AF26"/>
  <c r="AF24"/>
  <c r="AF21"/>
  <c r="AF22"/>
  <c r="D145"/>
  <c r="J9" s="1"/>
  <c r="AT1205"/>
  <c r="AT1206" s="1"/>
  <c r="AX1205"/>
  <c r="AX1206" s="1"/>
  <c r="D194"/>
  <c r="J10" s="1"/>
  <c r="D243"/>
  <c r="J11" s="1"/>
  <c r="CB63"/>
  <c r="AE31"/>
  <c r="CA63"/>
  <c r="AE8"/>
  <c r="I10" i="3" s="1"/>
  <c r="CA40" i="10"/>
  <c r="AY88"/>
  <c r="AD31"/>
  <c r="BC1205"/>
  <c r="S7"/>
  <c r="U7" s="1"/>
  <c r="AQ39"/>
  <c r="N9"/>
  <c r="N10"/>
  <c r="O10" s="1"/>
  <c r="N11"/>
  <c r="N12"/>
  <c r="N13"/>
  <c r="N14"/>
  <c r="AQ382" s="1"/>
  <c r="N15"/>
  <c r="N16"/>
  <c r="N17"/>
  <c r="O17" s="1"/>
  <c r="N18"/>
  <c r="O18" s="1"/>
  <c r="N19"/>
  <c r="N20"/>
  <c r="AP676" s="1"/>
  <c r="N21"/>
  <c r="N22"/>
  <c r="N23"/>
  <c r="N24"/>
  <c r="N25"/>
  <c r="N26"/>
  <c r="N27"/>
  <c r="N28"/>
  <c r="N29"/>
  <c r="N30"/>
  <c r="HK12" i="3" l="1"/>
  <c r="AP186" i="10"/>
  <c r="AP187" s="1"/>
  <c r="S13"/>
  <c r="O13"/>
  <c r="AP333" s="1"/>
  <c r="AP334" s="1"/>
  <c r="AQ333"/>
  <c r="S10"/>
  <c r="AQ186"/>
  <c r="O12"/>
  <c r="AP284" s="1"/>
  <c r="AP285" s="1"/>
  <c r="S12"/>
  <c r="AQ284"/>
  <c r="AQ384"/>
  <c r="AQ392"/>
  <c r="AQ400"/>
  <c r="AQ408"/>
  <c r="AQ416"/>
  <c r="AQ425"/>
  <c r="AQ387"/>
  <c r="AQ395"/>
  <c r="AQ403"/>
  <c r="AQ411"/>
  <c r="AQ419"/>
  <c r="AQ428"/>
  <c r="AQ386"/>
  <c r="AQ394"/>
  <c r="AQ402"/>
  <c r="AQ410"/>
  <c r="AQ418"/>
  <c r="AQ427"/>
  <c r="AQ389"/>
  <c r="AQ397"/>
  <c r="AQ405"/>
  <c r="AQ413"/>
  <c r="AQ422"/>
  <c r="AQ383"/>
  <c r="AQ388"/>
  <c r="AQ396"/>
  <c r="AQ404"/>
  <c r="AQ412"/>
  <c r="AQ420"/>
  <c r="AQ421"/>
  <c r="AQ391"/>
  <c r="AQ399"/>
  <c r="AQ407"/>
  <c r="AQ415"/>
  <c r="AQ424"/>
  <c r="AQ390"/>
  <c r="AQ398"/>
  <c r="AQ406"/>
  <c r="AQ414"/>
  <c r="AQ423"/>
  <c r="AQ385"/>
  <c r="AQ393"/>
  <c r="AQ401"/>
  <c r="AQ409"/>
  <c r="AQ417"/>
  <c r="AQ426"/>
  <c r="HS9" i="3"/>
  <c r="HK20"/>
  <c r="BP50" i="10"/>
  <c r="BR50" s="1"/>
  <c r="BP49"/>
  <c r="BR49" s="1"/>
  <c r="HK19" i="3"/>
  <c r="S18" i="10"/>
  <c r="AQ578"/>
  <c r="AP578"/>
  <c r="AP579" s="1"/>
  <c r="AQ529"/>
  <c r="AP529"/>
  <c r="AP530" s="1"/>
  <c r="O16"/>
  <c r="S16"/>
  <c r="AQ480"/>
  <c r="AP480"/>
  <c r="HO33" i="3"/>
  <c r="HY33" s="1"/>
  <c r="H33"/>
  <c r="HO30"/>
  <c r="HY30" s="1"/>
  <c r="H30"/>
  <c r="HV29"/>
  <c r="HZ29" s="1"/>
  <c r="I29"/>
  <c r="HV26"/>
  <c r="HZ26" s="1"/>
  <c r="I26"/>
  <c r="HV30"/>
  <c r="HZ30" s="1"/>
  <c r="I30"/>
  <c r="HV27"/>
  <c r="HZ27" s="1"/>
  <c r="I27"/>
  <c r="HV21"/>
  <c r="HZ21" s="1"/>
  <c r="I21"/>
  <c r="HV32"/>
  <c r="HZ32" s="1"/>
  <c r="I32"/>
  <c r="HV33"/>
  <c r="HZ33" s="1"/>
  <c r="I33"/>
  <c r="HV24"/>
  <c r="HZ24" s="1"/>
  <c r="I24"/>
  <c r="HV25"/>
  <c r="HZ25" s="1"/>
  <c r="I25"/>
  <c r="HV23"/>
  <c r="HZ23" s="1"/>
  <c r="I23"/>
  <c r="HV31"/>
  <c r="HZ31" s="1"/>
  <c r="I31"/>
  <c r="HV22"/>
  <c r="HZ22" s="1"/>
  <c r="I22"/>
  <c r="HV28"/>
  <c r="HZ28" s="1"/>
  <c r="I28"/>
  <c r="BB1205" i="10"/>
  <c r="BC1208"/>
  <c r="BC1210"/>
  <c r="BC1212"/>
  <c r="BC1214"/>
  <c r="BC1216"/>
  <c r="BC1218"/>
  <c r="BC1220"/>
  <c r="BC1222"/>
  <c r="BC1224"/>
  <c r="BC1226"/>
  <c r="BC1228"/>
  <c r="BC1230"/>
  <c r="BC1232"/>
  <c r="BC1234"/>
  <c r="BC1236"/>
  <c r="BC1238"/>
  <c r="BC1240"/>
  <c r="BC1242"/>
  <c r="BC1244"/>
  <c r="BC1246"/>
  <c r="BC1248"/>
  <c r="BC1209"/>
  <c r="BC1213"/>
  <c r="BC1217"/>
  <c r="BC1221"/>
  <c r="BC1225"/>
  <c r="BC1229"/>
  <c r="BC1233"/>
  <c r="BC1237"/>
  <c r="BC1241"/>
  <c r="BC1245"/>
  <c r="BC1249"/>
  <c r="BC1207"/>
  <c r="BC1211"/>
  <c r="BC1215"/>
  <c r="BC1219"/>
  <c r="BC1223"/>
  <c r="BC1227"/>
  <c r="BC1231"/>
  <c r="BC1235"/>
  <c r="BC1239"/>
  <c r="BC1243"/>
  <c r="BC1247"/>
  <c r="BC1206"/>
  <c r="AY90"/>
  <c r="AY92"/>
  <c r="AY94"/>
  <c r="AY96"/>
  <c r="AY98"/>
  <c r="AY100"/>
  <c r="AY102"/>
  <c r="AY104"/>
  <c r="AY106"/>
  <c r="AY108"/>
  <c r="AY110"/>
  <c r="AY112"/>
  <c r="AY114"/>
  <c r="AY116"/>
  <c r="AY118"/>
  <c r="AY120"/>
  <c r="AY122"/>
  <c r="AY124"/>
  <c r="AY126"/>
  <c r="AY128"/>
  <c r="AY130"/>
  <c r="AY132"/>
  <c r="AY91"/>
  <c r="AY93"/>
  <c r="AY95"/>
  <c r="AY97"/>
  <c r="AY99"/>
  <c r="AY101"/>
  <c r="AY103"/>
  <c r="AY105"/>
  <c r="AY107"/>
  <c r="AY109"/>
  <c r="AY111"/>
  <c r="AY113"/>
  <c r="AY115"/>
  <c r="AY117"/>
  <c r="AY119"/>
  <c r="AY121"/>
  <c r="AY123"/>
  <c r="AY125"/>
  <c r="AY127"/>
  <c r="AY129"/>
  <c r="AY131"/>
  <c r="AY133"/>
  <c r="AY89"/>
  <c r="BC88"/>
  <c r="HV10" i="3"/>
  <c r="T10" i="10"/>
  <c r="AQ431"/>
  <c r="S15"/>
  <c r="O15"/>
  <c r="HL12" i="3"/>
  <c r="AQ776" i="10"/>
  <c r="AQ778"/>
  <c r="AO778" s="1"/>
  <c r="AQ780"/>
  <c r="AQ782"/>
  <c r="AO782" s="1"/>
  <c r="AQ784"/>
  <c r="AQ786"/>
  <c r="AO786" s="1"/>
  <c r="AQ788"/>
  <c r="AQ790"/>
  <c r="AO790" s="1"/>
  <c r="AQ792"/>
  <c r="AQ794"/>
  <c r="AO794" s="1"/>
  <c r="AQ796"/>
  <c r="AQ798"/>
  <c r="AO798" s="1"/>
  <c r="AQ800"/>
  <c r="AQ802"/>
  <c r="AO802" s="1"/>
  <c r="AQ804"/>
  <c r="AQ806"/>
  <c r="AO806" s="1"/>
  <c r="AQ808"/>
  <c r="AQ810"/>
  <c r="AO810" s="1"/>
  <c r="AQ812"/>
  <c r="AQ814"/>
  <c r="AO814" s="1"/>
  <c r="AQ816"/>
  <c r="AQ818"/>
  <c r="AO818" s="1"/>
  <c r="AQ820"/>
  <c r="AQ777"/>
  <c r="AO777" s="1"/>
  <c r="AQ779"/>
  <c r="AQ781"/>
  <c r="AO781" s="1"/>
  <c r="AQ783"/>
  <c r="AQ785"/>
  <c r="AO785" s="1"/>
  <c r="AQ787"/>
  <c r="AO787" s="1"/>
  <c r="AQ789"/>
  <c r="AO789" s="1"/>
  <c r="AQ791"/>
  <c r="AQ793"/>
  <c r="AO793" s="1"/>
  <c r="AQ795"/>
  <c r="AO795" s="1"/>
  <c r="AQ797"/>
  <c r="AO797" s="1"/>
  <c r="AQ799"/>
  <c r="AQ801"/>
  <c r="AO801" s="1"/>
  <c r="AQ803"/>
  <c r="AO803" s="1"/>
  <c r="AQ805"/>
  <c r="AO805" s="1"/>
  <c r="AQ807"/>
  <c r="AQ809"/>
  <c r="AO809" s="1"/>
  <c r="AQ811"/>
  <c r="AO811" s="1"/>
  <c r="AQ813"/>
  <c r="AO813" s="1"/>
  <c r="AQ815"/>
  <c r="AQ817"/>
  <c r="AO817" s="1"/>
  <c r="AQ819"/>
  <c r="AO819" s="1"/>
  <c r="AP1158"/>
  <c r="AP1159" s="1"/>
  <c r="AQ1158"/>
  <c r="AQ1111"/>
  <c r="AP1111"/>
  <c r="AP1112" s="1"/>
  <c r="AP1064"/>
  <c r="AP1065" s="1"/>
  <c r="AQ1064"/>
  <c r="AP1017"/>
  <c r="AP1018" s="1"/>
  <c r="AQ1017"/>
  <c r="AQ970"/>
  <c r="AP970"/>
  <c r="AP971" s="1"/>
  <c r="S25"/>
  <c r="AP921"/>
  <c r="AP922" s="1"/>
  <c r="AQ921"/>
  <c r="S24"/>
  <c r="AQ872"/>
  <c r="AP872"/>
  <c r="AP873" s="1"/>
  <c r="S23"/>
  <c r="AQ823"/>
  <c r="AP823"/>
  <c r="AP824" s="1"/>
  <c r="S22"/>
  <c r="AP774"/>
  <c r="AP775" s="1"/>
  <c r="AQ774"/>
  <c r="S21"/>
  <c r="AQ725"/>
  <c r="AP725"/>
  <c r="AP726" s="1"/>
  <c r="S14"/>
  <c r="O14"/>
  <c r="S11"/>
  <c r="AQ235"/>
  <c r="O11"/>
  <c r="O9"/>
  <c r="S9"/>
  <c r="AP137"/>
  <c r="AQ137"/>
  <c r="S20"/>
  <c r="AQ676"/>
  <c r="AP677"/>
  <c r="S19"/>
  <c r="AP627"/>
  <c r="AP628" s="1"/>
  <c r="AQ627"/>
  <c r="AT186"/>
  <c r="AT187" s="1"/>
  <c r="BT39"/>
  <c r="BB1206"/>
  <c r="AO1249"/>
  <c r="AO1248"/>
  <c r="AO1246"/>
  <c r="AO1244"/>
  <c r="AO1242"/>
  <c r="AO1240"/>
  <c r="AO1238"/>
  <c r="AO1236"/>
  <c r="AO1235"/>
  <c r="AO1234"/>
  <c r="AO1233"/>
  <c r="AO1232"/>
  <c r="AO1231"/>
  <c r="AO1230"/>
  <c r="AO1229"/>
  <c r="AO1228"/>
  <c r="AO1227"/>
  <c r="AO1226"/>
  <c r="AO1225"/>
  <c r="AO1219"/>
  <c r="AO1218"/>
  <c r="AO1217"/>
  <c r="AO1216"/>
  <c r="AO1215"/>
  <c r="AO1213"/>
  <c r="AO1211"/>
  <c r="AO1207"/>
  <c r="AO1247"/>
  <c r="AO1245"/>
  <c r="AO1243"/>
  <c r="AO1241"/>
  <c r="AO1239"/>
  <c r="AO1237"/>
  <c r="AO1224"/>
  <c r="AO1223"/>
  <c r="AO1222"/>
  <c r="AO1221"/>
  <c r="AO1220"/>
  <c r="AO1214"/>
  <c r="AO1212"/>
  <c r="AO1210"/>
  <c r="AO1209"/>
  <c r="AO1208"/>
  <c r="AO816"/>
  <c r="AO815"/>
  <c r="AO812"/>
  <c r="AO808"/>
  <c r="AO807"/>
  <c r="AO804"/>
  <c r="AO800"/>
  <c r="AO799"/>
  <c r="AO796"/>
  <c r="AO792"/>
  <c r="AO791"/>
  <c r="AO788"/>
  <c r="AO784"/>
  <c r="AO779"/>
  <c r="AO776"/>
  <c r="AQ775"/>
  <c r="AO783"/>
  <c r="AO780"/>
  <c r="AO424"/>
  <c r="AO422"/>
  <c r="AO420"/>
  <c r="AO418"/>
  <c r="AO416"/>
  <c r="AO414"/>
  <c r="AO412"/>
  <c r="AO410"/>
  <c r="AO408"/>
  <c r="AO406"/>
  <c r="AO404"/>
  <c r="AO402"/>
  <c r="AO400"/>
  <c r="AO398"/>
  <c r="AO396"/>
  <c r="AO394"/>
  <c r="AO392"/>
  <c r="AO390"/>
  <c r="AO389"/>
  <c r="AO387"/>
  <c r="AO386"/>
  <c r="AO385"/>
  <c r="AO427"/>
  <c r="AO426"/>
  <c r="AO425"/>
  <c r="AO423"/>
  <c r="AO421"/>
  <c r="AO419"/>
  <c r="AO417"/>
  <c r="AO415"/>
  <c r="AO413"/>
  <c r="AO411"/>
  <c r="AO409"/>
  <c r="AO407"/>
  <c r="AO405"/>
  <c r="AO403"/>
  <c r="AO401"/>
  <c r="AO399"/>
  <c r="AO397"/>
  <c r="AO395"/>
  <c r="AO393"/>
  <c r="AO391"/>
  <c r="AO388"/>
  <c r="AO384"/>
  <c r="AQ330"/>
  <c r="AQ134"/>
  <c r="AO133"/>
  <c r="AO132"/>
  <c r="AO131"/>
  <c r="AO129"/>
  <c r="AO127"/>
  <c r="AO125"/>
  <c r="AO123"/>
  <c r="AO121"/>
  <c r="AO119"/>
  <c r="AO117"/>
  <c r="AO115"/>
  <c r="AO113"/>
  <c r="AO111"/>
  <c r="AO109"/>
  <c r="AO107"/>
  <c r="AO105"/>
  <c r="AO103"/>
  <c r="AO101"/>
  <c r="AO99"/>
  <c r="AO97"/>
  <c r="AO95"/>
  <c r="AO93"/>
  <c r="AO92"/>
  <c r="AO91"/>
  <c r="AQ41"/>
  <c r="AO41" s="1"/>
  <c r="AQ43"/>
  <c r="AO43" s="1"/>
  <c r="AQ45"/>
  <c r="AO45" s="1"/>
  <c r="AQ47"/>
  <c r="AO47" s="1"/>
  <c r="AQ49"/>
  <c r="AO49" s="1"/>
  <c r="AQ51"/>
  <c r="AO51" s="1"/>
  <c r="AQ53"/>
  <c r="AO53" s="1"/>
  <c r="AQ55"/>
  <c r="AO55" s="1"/>
  <c r="AQ57"/>
  <c r="AO57" s="1"/>
  <c r="AQ59"/>
  <c r="AO59" s="1"/>
  <c r="AQ61"/>
  <c r="AO61" s="1"/>
  <c r="AQ63"/>
  <c r="AO63" s="1"/>
  <c r="AQ65"/>
  <c r="AO65" s="1"/>
  <c r="AQ67"/>
  <c r="AO67" s="1"/>
  <c r="AQ69"/>
  <c r="AO69" s="1"/>
  <c r="AQ71"/>
  <c r="AO71" s="1"/>
  <c r="AQ73"/>
  <c r="AO73" s="1"/>
  <c r="AQ75"/>
  <c r="AO75" s="1"/>
  <c r="AQ77"/>
  <c r="AO77" s="1"/>
  <c r="AQ79"/>
  <c r="AO79" s="1"/>
  <c r="AQ81"/>
  <c r="AO81" s="1"/>
  <c r="AQ83"/>
  <c r="AO83" s="1"/>
  <c r="AQ85"/>
  <c r="AO130"/>
  <c r="AO128"/>
  <c r="AO126"/>
  <c r="AO124"/>
  <c r="AO122"/>
  <c r="AO120"/>
  <c r="AO118"/>
  <c r="AO116"/>
  <c r="AO114"/>
  <c r="AO112"/>
  <c r="AO110"/>
  <c r="AO108"/>
  <c r="AO106"/>
  <c r="AO104"/>
  <c r="AO102"/>
  <c r="AO100"/>
  <c r="AO98"/>
  <c r="AO96"/>
  <c r="AO94"/>
  <c r="AO90"/>
  <c r="AQ42"/>
  <c r="AO42" s="1"/>
  <c r="AQ44"/>
  <c r="AO44" s="1"/>
  <c r="AQ46"/>
  <c r="AO46" s="1"/>
  <c r="AQ48"/>
  <c r="AO48" s="1"/>
  <c r="AQ50"/>
  <c r="AO50" s="1"/>
  <c r="AQ52"/>
  <c r="AO52" s="1"/>
  <c r="AQ54"/>
  <c r="AO54" s="1"/>
  <c r="AQ56"/>
  <c r="AO56" s="1"/>
  <c r="AQ58"/>
  <c r="AO58" s="1"/>
  <c r="AQ60"/>
  <c r="AO60" s="1"/>
  <c r="AQ62"/>
  <c r="AO62" s="1"/>
  <c r="AQ64"/>
  <c r="AO64" s="1"/>
  <c r="AQ66"/>
  <c r="AO66" s="1"/>
  <c r="AQ68"/>
  <c r="AO68" s="1"/>
  <c r="AQ70"/>
  <c r="AO70" s="1"/>
  <c r="AQ72"/>
  <c r="AO72" s="1"/>
  <c r="AQ74"/>
  <c r="AO74" s="1"/>
  <c r="AQ76"/>
  <c r="AO76" s="1"/>
  <c r="AQ78"/>
  <c r="AO78" s="1"/>
  <c r="AQ80"/>
  <c r="AO80" s="1"/>
  <c r="AQ82"/>
  <c r="AO82" s="1"/>
  <c r="AQ84"/>
  <c r="AO84" s="1"/>
  <c r="AQ40"/>
  <c r="AO40" s="1"/>
  <c r="X7"/>
  <c r="BE23"/>
  <c r="BE22"/>
  <c r="BE21"/>
  <c r="BE20"/>
  <c r="BE19"/>
  <c r="BE18"/>
  <c r="BE17"/>
  <c r="BI5" s="1"/>
  <c r="BQ1" s="1"/>
  <c r="BE16"/>
  <c r="BH5" s="1"/>
  <c r="BL1" s="1"/>
  <c r="BK2" s="1"/>
  <c r="BM3" s="1"/>
  <c r="BE15"/>
  <c r="BN39" s="1"/>
  <c r="BO39" s="1"/>
  <c r="BE14"/>
  <c r="BG39" s="1"/>
  <c r="BH39" s="1"/>
  <c r="BI39" s="1"/>
  <c r="BE13"/>
  <c r="BE12"/>
  <c r="BJ12"/>
  <c r="BE11"/>
  <c r="BE10"/>
  <c r="BE9"/>
  <c r="BE8"/>
  <c r="BE7"/>
  <c r="BI12"/>
  <c r="BE6"/>
  <c r="BE5"/>
  <c r="BE4"/>
  <c r="BE3"/>
  <c r="BE2"/>
  <c r="BE1"/>
  <c r="X10" l="1"/>
  <c r="U10"/>
  <c r="AU186" s="1"/>
  <c r="X13"/>
  <c r="T13"/>
  <c r="AT333" s="1"/>
  <c r="AT334" s="1"/>
  <c r="U13"/>
  <c r="AU333" s="1"/>
  <c r="BU39"/>
  <c r="BV39" s="1"/>
  <c r="X12"/>
  <c r="U12"/>
  <c r="T12"/>
  <c r="AT284" s="1"/>
  <c r="AT285" s="1"/>
  <c r="AU284"/>
  <c r="AQ338"/>
  <c r="AO338" s="1"/>
  <c r="AQ346"/>
  <c r="AO346" s="1"/>
  <c r="AQ354"/>
  <c r="AO354" s="1"/>
  <c r="AQ362"/>
  <c r="AO362" s="1"/>
  <c r="AQ370"/>
  <c r="AO370" s="1"/>
  <c r="AQ378"/>
  <c r="AO378" s="1"/>
  <c r="AQ341"/>
  <c r="AO341" s="1"/>
  <c r="AQ349"/>
  <c r="AO349" s="1"/>
  <c r="AQ357"/>
  <c r="AO357" s="1"/>
  <c r="AQ365"/>
  <c r="AO365" s="1"/>
  <c r="AQ373"/>
  <c r="AO373" s="1"/>
  <c r="AQ334"/>
  <c r="AQ340"/>
  <c r="AO340" s="1"/>
  <c r="AQ348"/>
  <c r="AO348" s="1"/>
  <c r="AQ356"/>
  <c r="AO356" s="1"/>
  <c r="AQ364"/>
  <c r="AO364" s="1"/>
  <c r="AQ372"/>
  <c r="AO372" s="1"/>
  <c r="AQ335"/>
  <c r="AO335" s="1"/>
  <c r="AQ343"/>
  <c r="AO343" s="1"/>
  <c r="AQ351"/>
  <c r="AO351" s="1"/>
  <c r="AQ359"/>
  <c r="AO359" s="1"/>
  <c r="AQ367"/>
  <c r="AO367" s="1"/>
  <c r="AQ375"/>
  <c r="AO375" s="1"/>
  <c r="AQ342"/>
  <c r="AO342" s="1"/>
  <c r="AQ350"/>
  <c r="AO350" s="1"/>
  <c r="AQ358"/>
  <c r="AO358" s="1"/>
  <c r="AQ366"/>
  <c r="AO366" s="1"/>
  <c r="AQ374"/>
  <c r="AO374" s="1"/>
  <c r="AQ337"/>
  <c r="AO337" s="1"/>
  <c r="AQ345"/>
  <c r="AO345" s="1"/>
  <c r="AQ353"/>
  <c r="AO353" s="1"/>
  <c r="AQ361"/>
  <c r="AO361" s="1"/>
  <c r="AQ369"/>
  <c r="AO369" s="1"/>
  <c r="AQ377"/>
  <c r="AO377" s="1"/>
  <c r="AQ336"/>
  <c r="AO336" s="1"/>
  <c r="AQ344"/>
  <c r="AO344" s="1"/>
  <c r="AQ352"/>
  <c r="AO352" s="1"/>
  <c r="AQ360"/>
  <c r="AO360" s="1"/>
  <c r="AQ368"/>
  <c r="AO368" s="1"/>
  <c r="AQ376"/>
  <c r="AO376" s="1"/>
  <c r="AQ339"/>
  <c r="AO339" s="1"/>
  <c r="AQ347"/>
  <c r="AO347" s="1"/>
  <c r="AQ355"/>
  <c r="AO355" s="1"/>
  <c r="AQ363"/>
  <c r="AO363" s="1"/>
  <c r="AQ371"/>
  <c r="AO371" s="1"/>
  <c r="AQ379"/>
  <c r="BG49"/>
  <c r="BN49"/>
  <c r="BG43"/>
  <c r="BH43" s="1"/>
  <c r="BI43" s="1"/>
  <c r="BN43"/>
  <c r="BP44"/>
  <c r="BR44" s="1"/>
  <c r="HK14" i="3"/>
  <c r="BK39" i="10"/>
  <c r="HJ9" i="3"/>
  <c r="Z7" i="10"/>
  <c r="K9" i="3"/>
  <c r="BG48" i="10"/>
  <c r="BN48"/>
  <c r="BG47"/>
  <c r="BG46"/>
  <c r="BG42"/>
  <c r="BH42" s="1"/>
  <c r="BG41"/>
  <c r="BH41" s="1"/>
  <c r="BI41" s="1"/>
  <c r="BN47"/>
  <c r="BN42"/>
  <c r="BO42" s="1"/>
  <c r="BP42" s="1"/>
  <c r="BR42" s="1"/>
  <c r="BN41"/>
  <c r="BN46"/>
  <c r="BG44"/>
  <c r="BG45"/>
  <c r="BG50"/>
  <c r="BG40"/>
  <c r="BH40" s="1"/>
  <c r="O8" s="1"/>
  <c r="BN45"/>
  <c r="BN50"/>
  <c r="BN40"/>
  <c r="BN44"/>
  <c r="BU40"/>
  <c r="BV40" s="1"/>
  <c r="CB40"/>
  <c r="AQ287"/>
  <c r="AO287" s="1"/>
  <c r="AQ295"/>
  <c r="AO295" s="1"/>
  <c r="AQ303"/>
  <c r="AO303" s="1"/>
  <c r="AQ311"/>
  <c r="AO311" s="1"/>
  <c r="AQ319"/>
  <c r="AO319" s="1"/>
  <c r="AQ327"/>
  <c r="AO327" s="1"/>
  <c r="AQ288"/>
  <c r="AO288" s="1"/>
  <c r="AQ296"/>
  <c r="AO296" s="1"/>
  <c r="AQ304"/>
  <c r="AO304" s="1"/>
  <c r="AQ312"/>
  <c r="AO312" s="1"/>
  <c r="AQ320"/>
  <c r="AO320" s="1"/>
  <c r="AQ328"/>
  <c r="AO328" s="1"/>
  <c r="AQ289"/>
  <c r="AO289" s="1"/>
  <c r="AQ297"/>
  <c r="AO297" s="1"/>
  <c r="AQ305"/>
  <c r="AO305" s="1"/>
  <c r="AQ313"/>
  <c r="AO313" s="1"/>
  <c r="AQ321"/>
  <c r="AO321" s="1"/>
  <c r="AQ329"/>
  <c r="AO329" s="1"/>
  <c r="AQ290"/>
  <c r="AO290" s="1"/>
  <c r="AQ298"/>
  <c r="AO298" s="1"/>
  <c r="AQ306"/>
  <c r="AO306" s="1"/>
  <c r="AQ314"/>
  <c r="AO314" s="1"/>
  <c r="AQ322"/>
  <c r="AO322" s="1"/>
  <c r="AQ291"/>
  <c r="AO291" s="1"/>
  <c r="AQ299"/>
  <c r="AO299" s="1"/>
  <c r="AQ307"/>
  <c r="AO307" s="1"/>
  <c r="AQ315"/>
  <c r="AO315" s="1"/>
  <c r="AQ323"/>
  <c r="AO323" s="1"/>
  <c r="AQ285"/>
  <c r="AQ292"/>
  <c r="AO292" s="1"/>
  <c r="AQ300"/>
  <c r="AO300" s="1"/>
  <c r="AQ308"/>
  <c r="AO308" s="1"/>
  <c r="AQ316"/>
  <c r="AO316" s="1"/>
  <c r="AQ324"/>
  <c r="AO324" s="1"/>
  <c r="AQ293"/>
  <c r="AO293" s="1"/>
  <c r="AQ301"/>
  <c r="AO301" s="1"/>
  <c r="AQ309"/>
  <c r="AO309" s="1"/>
  <c r="AQ317"/>
  <c r="AO317" s="1"/>
  <c r="AQ325"/>
  <c r="AO325" s="1"/>
  <c r="AQ286"/>
  <c r="AO286" s="1"/>
  <c r="AQ294"/>
  <c r="AO294" s="1"/>
  <c r="AQ302"/>
  <c r="AO302" s="1"/>
  <c r="AQ310"/>
  <c r="AO310" s="1"/>
  <c r="AQ318"/>
  <c r="AO318" s="1"/>
  <c r="AQ326"/>
  <c r="AO326" s="1"/>
  <c r="AQ190"/>
  <c r="AO190" s="1"/>
  <c r="AQ198"/>
  <c r="AO198" s="1"/>
  <c r="AQ206"/>
  <c r="AO206" s="1"/>
  <c r="AQ214"/>
  <c r="AO214" s="1"/>
  <c r="AQ222"/>
  <c r="AO222" s="1"/>
  <c r="AQ230"/>
  <c r="AO230" s="1"/>
  <c r="AQ193"/>
  <c r="AO193" s="1"/>
  <c r="AQ209"/>
  <c r="AO209" s="1"/>
  <c r="AQ225"/>
  <c r="AO225" s="1"/>
  <c r="AQ199"/>
  <c r="AO199" s="1"/>
  <c r="AQ215"/>
  <c r="AO215" s="1"/>
  <c r="AQ231"/>
  <c r="AO231" s="1"/>
  <c r="AQ192"/>
  <c r="AO192" s="1"/>
  <c r="AQ200"/>
  <c r="AO200" s="1"/>
  <c r="AQ208"/>
  <c r="AO208" s="1"/>
  <c r="AQ216"/>
  <c r="AO216" s="1"/>
  <c r="AQ224"/>
  <c r="AO224" s="1"/>
  <c r="AQ232"/>
  <c r="AQ197"/>
  <c r="AO197" s="1"/>
  <c r="AQ213"/>
  <c r="AO213" s="1"/>
  <c r="AQ229"/>
  <c r="AO229" s="1"/>
  <c r="AQ203"/>
  <c r="AO203" s="1"/>
  <c r="AQ219"/>
  <c r="AO219" s="1"/>
  <c r="AQ194"/>
  <c r="AO194" s="1"/>
  <c r="AQ202"/>
  <c r="AO202" s="1"/>
  <c r="AQ210"/>
  <c r="AO210" s="1"/>
  <c r="AQ218"/>
  <c r="AO218" s="1"/>
  <c r="AQ226"/>
  <c r="AO226" s="1"/>
  <c r="AQ187"/>
  <c r="AQ201"/>
  <c r="AO201" s="1"/>
  <c r="AQ217"/>
  <c r="AO217" s="1"/>
  <c r="AQ191"/>
  <c r="AO191" s="1"/>
  <c r="AQ207"/>
  <c r="AO207" s="1"/>
  <c r="AQ223"/>
  <c r="AO223" s="1"/>
  <c r="AQ188"/>
  <c r="AO188" s="1"/>
  <c r="AQ196"/>
  <c r="AO196" s="1"/>
  <c r="AQ204"/>
  <c r="AO204" s="1"/>
  <c r="AQ212"/>
  <c r="AO212" s="1"/>
  <c r="AQ220"/>
  <c r="AO220" s="1"/>
  <c r="AQ228"/>
  <c r="AO228" s="1"/>
  <c r="AQ189"/>
  <c r="AO189" s="1"/>
  <c r="AQ205"/>
  <c r="AO205" s="1"/>
  <c r="AQ221"/>
  <c r="AO221" s="1"/>
  <c r="AQ195"/>
  <c r="AO195" s="1"/>
  <c r="AQ211"/>
  <c r="AO211" s="1"/>
  <c r="AQ227"/>
  <c r="AO227" s="1"/>
  <c r="BP45"/>
  <c r="BR45" s="1"/>
  <c r="BQ45"/>
  <c r="HM15" i="3" s="1"/>
  <c r="HK15"/>
  <c r="T18" i="10"/>
  <c r="AT578" s="1"/>
  <c r="AT579" s="1"/>
  <c r="U18"/>
  <c r="T17"/>
  <c r="U17"/>
  <c r="AU529" s="1"/>
  <c r="X18"/>
  <c r="AU578"/>
  <c r="AQ582"/>
  <c r="AO582" s="1"/>
  <c r="AQ586"/>
  <c r="AO586" s="1"/>
  <c r="AQ590"/>
  <c r="AO590" s="1"/>
  <c r="AQ594"/>
  <c r="AO594" s="1"/>
  <c r="AQ598"/>
  <c r="AO598" s="1"/>
  <c r="AQ602"/>
  <c r="AO602" s="1"/>
  <c r="AQ606"/>
  <c r="AO606" s="1"/>
  <c r="AQ610"/>
  <c r="AO610" s="1"/>
  <c r="AQ614"/>
  <c r="AO614" s="1"/>
  <c r="AQ618"/>
  <c r="AO618" s="1"/>
  <c r="AQ622"/>
  <c r="AO622" s="1"/>
  <c r="AQ581"/>
  <c r="AO581" s="1"/>
  <c r="AQ585"/>
  <c r="AO585" s="1"/>
  <c r="AQ589"/>
  <c r="AO589" s="1"/>
  <c r="AQ593"/>
  <c r="AO593" s="1"/>
  <c r="AQ597"/>
  <c r="AO597" s="1"/>
  <c r="AQ601"/>
  <c r="AO601" s="1"/>
  <c r="AQ605"/>
  <c r="AO605" s="1"/>
  <c r="AQ609"/>
  <c r="AO609" s="1"/>
  <c r="AQ613"/>
  <c r="AO613" s="1"/>
  <c r="AQ617"/>
  <c r="AO617" s="1"/>
  <c r="AQ621"/>
  <c r="AO621" s="1"/>
  <c r="AQ579"/>
  <c r="AQ580"/>
  <c r="AO580" s="1"/>
  <c r="AQ584"/>
  <c r="AO584" s="1"/>
  <c r="AQ588"/>
  <c r="AO588" s="1"/>
  <c r="AQ592"/>
  <c r="AO592" s="1"/>
  <c r="AQ596"/>
  <c r="AO596" s="1"/>
  <c r="AQ600"/>
  <c r="AO600" s="1"/>
  <c r="AQ604"/>
  <c r="AO604" s="1"/>
  <c r="AQ608"/>
  <c r="AO608" s="1"/>
  <c r="AQ612"/>
  <c r="AO612" s="1"/>
  <c r="AQ616"/>
  <c r="AO616" s="1"/>
  <c r="AQ620"/>
  <c r="AO620" s="1"/>
  <c r="AQ624"/>
  <c r="AQ583"/>
  <c r="AO583" s="1"/>
  <c r="AQ587"/>
  <c r="AO587" s="1"/>
  <c r="AQ591"/>
  <c r="AO591" s="1"/>
  <c r="AQ595"/>
  <c r="AO595" s="1"/>
  <c r="AQ599"/>
  <c r="AO599" s="1"/>
  <c r="AQ603"/>
  <c r="AO603" s="1"/>
  <c r="AQ607"/>
  <c r="AO607" s="1"/>
  <c r="AQ611"/>
  <c r="AO611" s="1"/>
  <c r="AQ615"/>
  <c r="AO615" s="1"/>
  <c r="AQ619"/>
  <c r="AO619" s="1"/>
  <c r="AQ623"/>
  <c r="AO623" s="1"/>
  <c r="X17"/>
  <c r="Z17" s="1"/>
  <c r="AT529"/>
  <c r="AT530" s="1"/>
  <c r="AQ534"/>
  <c r="AO534" s="1"/>
  <c r="AQ538"/>
  <c r="AO538" s="1"/>
  <c r="AQ542"/>
  <c r="AO542" s="1"/>
  <c r="AQ546"/>
  <c r="AO546" s="1"/>
  <c r="AQ550"/>
  <c r="AO550" s="1"/>
  <c r="AQ554"/>
  <c r="AO554" s="1"/>
  <c r="AQ558"/>
  <c r="AO558" s="1"/>
  <c r="AQ562"/>
  <c r="AO562" s="1"/>
  <c r="AQ566"/>
  <c r="AO566" s="1"/>
  <c r="AQ570"/>
  <c r="AO570" s="1"/>
  <c r="AQ574"/>
  <c r="AO574" s="1"/>
  <c r="AQ533"/>
  <c r="AO533" s="1"/>
  <c r="AQ537"/>
  <c r="AO537" s="1"/>
  <c r="AQ541"/>
  <c r="AO541" s="1"/>
  <c r="AQ545"/>
  <c r="AO545" s="1"/>
  <c r="AQ549"/>
  <c r="AO549" s="1"/>
  <c r="AQ553"/>
  <c r="AO553" s="1"/>
  <c r="AQ557"/>
  <c r="AO557" s="1"/>
  <c r="AQ561"/>
  <c r="AO561" s="1"/>
  <c r="AQ565"/>
  <c r="AO565" s="1"/>
  <c r="AQ569"/>
  <c r="AO569" s="1"/>
  <c r="AQ573"/>
  <c r="AO573" s="1"/>
  <c r="AQ530"/>
  <c r="AQ532"/>
  <c r="AO532" s="1"/>
  <c r="AQ536"/>
  <c r="AO536" s="1"/>
  <c r="AQ540"/>
  <c r="AO540" s="1"/>
  <c r="AQ544"/>
  <c r="AO544" s="1"/>
  <c r="AQ548"/>
  <c r="AO548" s="1"/>
  <c r="AQ552"/>
  <c r="AO552" s="1"/>
  <c r="AQ556"/>
  <c r="AO556" s="1"/>
  <c r="AQ560"/>
  <c r="AO560" s="1"/>
  <c r="AQ564"/>
  <c r="AO564" s="1"/>
  <c r="AQ568"/>
  <c r="AO568" s="1"/>
  <c r="AQ572"/>
  <c r="AO572" s="1"/>
  <c r="AQ531"/>
  <c r="AO531" s="1"/>
  <c r="AQ535"/>
  <c r="AO535" s="1"/>
  <c r="AQ539"/>
  <c r="AO539" s="1"/>
  <c r="AQ543"/>
  <c r="AO543" s="1"/>
  <c r="AQ547"/>
  <c r="AO547" s="1"/>
  <c r="AQ551"/>
  <c r="AO551" s="1"/>
  <c r="AQ555"/>
  <c r="AO555" s="1"/>
  <c r="AQ559"/>
  <c r="AO559" s="1"/>
  <c r="AQ563"/>
  <c r="AO563" s="1"/>
  <c r="AQ567"/>
  <c r="AO567" s="1"/>
  <c r="AQ571"/>
  <c r="AO571" s="1"/>
  <c r="AQ575"/>
  <c r="AQ485"/>
  <c r="AO485" s="1"/>
  <c r="AQ489"/>
  <c r="AO489" s="1"/>
  <c r="AQ493"/>
  <c r="AO493" s="1"/>
  <c r="AQ497"/>
  <c r="AO497" s="1"/>
  <c r="AQ501"/>
  <c r="AO501" s="1"/>
  <c r="AQ505"/>
  <c r="AO505" s="1"/>
  <c r="AQ509"/>
  <c r="AO509" s="1"/>
  <c r="AQ513"/>
  <c r="AO513" s="1"/>
  <c r="AQ517"/>
  <c r="AO517" s="1"/>
  <c r="AQ521"/>
  <c r="AO521" s="1"/>
  <c r="AQ525"/>
  <c r="AO525" s="1"/>
  <c r="AQ482"/>
  <c r="AO482" s="1"/>
  <c r="AQ486"/>
  <c r="AO486" s="1"/>
  <c r="AQ490"/>
  <c r="AO490" s="1"/>
  <c r="AQ494"/>
  <c r="AO494" s="1"/>
  <c r="AQ498"/>
  <c r="AO498" s="1"/>
  <c r="AQ502"/>
  <c r="AO502" s="1"/>
  <c r="AQ506"/>
  <c r="AO506" s="1"/>
  <c r="AQ510"/>
  <c r="AO510" s="1"/>
  <c r="AQ514"/>
  <c r="AO514" s="1"/>
  <c r="AQ518"/>
  <c r="AO518" s="1"/>
  <c r="AQ522"/>
  <c r="AO522" s="1"/>
  <c r="AQ526"/>
  <c r="AQ483"/>
  <c r="AO483" s="1"/>
  <c r="AQ487"/>
  <c r="AO487" s="1"/>
  <c r="AQ491"/>
  <c r="AO491" s="1"/>
  <c r="AQ495"/>
  <c r="AO495" s="1"/>
  <c r="AQ499"/>
  <c r="AO499" s="1"/>
  <c r="AQ503"/>
  <c r="AO503" s="1"/>
  <c r="AQ507"/>
  <c r="AO507" s="1"/>
  <c r="AQ511"/>
  <c r="AO511" s="1"/>
  <c r="AQ515"/>
  <c r="AO515" s="1"/>
  <c r="AQ519"/>
  <c r="AO519" s="1"/>
  <c r="AQ523"/>
  <c r="AO523" s="1"/>
  <c r="AQ481"/>
  <c r="AQ484"/>
  <c r="AO484" s="1"/>
  <c r="AQ488"/>
  <c r="AO488" s="1"/>
  <c r="AQ492"/>
  <c r="AO492" s="1"/>
  <c r="AQ496"/>
  <c r="AO496" s="1"/>
  <c r="AQ500"/>
  <c r="AO500" s="1"/>
  <c r="AQ504"/>
  <c r="AO504" s="1"/>
  <c r="AQ508"/>
  <c r="AO508" s="1"/>
  <c r="AQ512"/>
  <c r="AO512" s="1"/>
  <c r="AQ516"/>
  <c r="AO516" s="1"/>
  <c r="AQ520"/>
  <c r="AO520" s="1"/>
  <c r="AQ524"/>
  <c r="AO524" s="1"/>
  <c r="BP48"/>
  <c r="BR48" s="1"/>
  <c r="HK18" i="3"/>
  <c r="AP481" i="10"/>
  <c r="T16"/>
  <c r="AU480"/>
  <c r="U16"/>
  <c r="AT480"/>
  <c r="T9"/>
  <c r="BP41"/>
  <c r="BR41" s="1"/>
  <c r="AQ237"/>
  <c r="AO237" s="1"/>
  <c r="AQ239"/>
  <c r="AO239" s="1"/>
  <c r="AQ241"/>
  <c r="AO241" s="1"/>
  <c r="AQ243"/>
  <c r="AO243" s="1"/>
  <c r="AQ245"/>
  <c r="AO245" s="1"/>
  <c r="AQ247"/>
  <c r="AO247" s="1"/>
  <c r="AQ249"/>
  <c r="AO249" s="1"/>
  <c r="AQ251"/>
  <c r="AO251" s="1"/>
  <c r="AQ253"/>
  <c r="AO253" s="1"/>
  <c r="AQ255"/>
  <c r="AO255" s="1"/>
  <c r="AQ257"/>
  <c r="AO257" s="1"/>
  <c r="AQ259"/>
  <c r="AO259" s="1"/>
  <c r="AQ261"/>
  <c r="AO261" s="1"/>
  <c r="AQ263"/>
  <c r="AO263" s="1"/>
  <c r="AQ265"/>
  <c r="AO265" s="1"/>
  <c r="AQ267"/>
  <c r="AO267" s="1"/>
  <c r="AQ269"/>
  <c r="AO269" s="1"/>
  <c r="AQ271"/>
  <c r="AO271" s="1"/>
  <c r="AQ273"/>
  <c r="AO273" s="1"/>
  <c r="AQ275"/>
  <c r="AO275" s="1"/>
  <c r="AQ277"/>
  <c r="AO277" s="1"/>
  <c r="AQ279"/>
  <c r="AO279" s="1"/>
  <c r="AQ281"/>
  <c r="AQ236"/>
  <c r="AQ238"/>
  <c r="AO238" s="1"/>
  <c r="AQ240"/>
  <c r="AO240" s="1"/>
  <c r="AQ242"/>
  <c r="AO242" s="1"/>
  <c r="AQ244"/>
  <c r="AO244" s="1"/>
  <c r="AQ246"/>
  <c r="AO246" s="1"/>
  <c r="AQ248"/>
  <c r="AO248" s="1"/>
  <c r="AQ250"/>
  <c r="AO250" s="1"/>
  <c r="AQ252"/>
  <c r="AO252" s="1"/>
  <c r="AQ254"/>
  <c r="AO254" s="1"/>
  <c r="AQ256"/>
  <c r="AO256" s="1"/>
  <c r="AQ258"/>
  <c r="AO258" s="1"/>
  <c r="AQ260"/>
  <c r="AO260" s="1"/>
  <c r="AQ262"/>
  <c r="AO262" s="1"/>
  <c r="AQ264"/>
  <c r="AO264" s="1"/>
  <c r="AQ266"/>
  <c r="AO266" s="1"/>
  <c r="AQ268"/>
  <c r="AO268" s="1"/>
  <c r="AQ270"/>
  <c r="AO270" s="1"/>
  <c r="AQ272"/>
  <c r="AO272" s="1"/>
  <c r="AQ274"/>
  <c r="AO274" s="1"/>
  <c r="AQ276"/>
  <c r="AO276" s="1"/>
  <c r="AQ278"/>
  <c r="AO278" s="1"/>
  <c r="AQ280"/>
  <c r="AO280" s="1"/>
  <c r="T14"/>
  <c r="BP46"/>
  <c r="BR46" s="1"/>
  <c r="AQ726"/>
  <c r="AQ727"/>
  <c r="AO727" s="1"/>
  <c r="AQ729"/>
  <c r="AO729" s="1"/>
  <c r="AQ731"/>
  <c r="AO731" s="1"/>
  <c r="AQ733"/>
  <c r="AO733" s="1"/>
  <c r="AQ735"/>
  <c r="AO735" s="1"/>
  <c r="AQ737"/>
  <c r="AO737" s="1"/>
  <c r="AQ739"/>
  <c r="AO739" s="1"/>
  <c r="AQ741"/>
  <c r="AO741" s="1"/>
  <c r="AQ743"/>
  <c r="AO743" s="1"/>
  <c r="AQ745"/>
  <c r="AO745" s="1"/>
  <c r="AQ747"/>
  <c r="AO747" s="1"/>
  <c r="AQ749"/>
  <c r="AO749" s="1"/>
  <c r="AQ751"/>
  <c r="AO751" s="1"/>
  <c r="AQ753"/>
  <c r="AO753" s="1"/>
  <c r="AQ755"/>
  <c r="AO755" s="1"/>
  <c r="AQ757"/>
  <c r="AO757" s="1"/>
  <c r="AQ759"/>
  <c r="AO759" s="1"/>
  <c r="AQ761"/>
  <c r="AO761" s="1"/>
  <c r="AQ763"/>
  <c r="AO763" s="1"/>
  <c r="AQ765"/>
  <c r="AO765" s="1"/>
  <c r="AQ767"/>
  <c r="AO767" s="1"/>
  <c r="AQ769"/>
  <c r="AO769" s="1"/>
  <c r="AQ771"/>
  <c r="AQ728"/>
  <c r="AO728" s="1"/>
  <c r="AQ730"/>
  <c r="AO730" s="1"/>
  <c r="AQ732"/>
  <c r="AO732" s="1"/>
  <c r="AQ734"/>
  <c r="AO734" s="1"/>
  <c r="AQ736"/>
  <c r="AO736" s="1"/>
  <c r="AQ738"/>
  <c r="AO738" s="1"/>
  <c r="AQ740"/>
  <c r="AO740" s="1"/>
  <c r="AQ742"/>
  <c r="AO742" s="1"/>
  <c r="AQ744"/>
  <c r="AO744" s="1"/>
  <c r="AQ746"/>
  <c r="AO746" s="1"/>
  <c r="AQ748"/>
  <c r="AO748" s="1"/>
  <c r="AQ750"/>
  <c r="AO750" s="1"/>
  <c r="AQ752"/>
  <c r="AO752" s="1"/>
  <c r="AQ754"/>
  <c r="AO754" s="1"/>
  <c r="AQ756"/>
  <c r="AO756" s="1"/>
  <c r="AQ758"/>
  <c r="AO758" s="1"/>
  <c r="AQ760"/>
  <c r="AO760" s="1"/>
  <c r="AQ762"/>
  <c r="AO762" s="1"/>
  <c r="AQ764"/>
  <c r="AO764" s="1"/>
  <c r="AQ766"/>
  <c r="AO766" s="1"/>
  <c r="AQ768"/>
  <c r="AO768" s="1"/>
  <c r="AQ770"/>
  <c r="AO770" s="1"/>
  <c r="AQ825"/>
  <c r="AO825" s="1"/>
  <c r="AQ827"/>
  <c r="AO827" s="1"/>
  <c r="AQ830"/>
  <c r="AO830" s="1"/>
  <c r="AQ832"/>
  <c r="AO832" s="1"/>
  <c r="AQ834"/>
  <c r="AO834" s="1"/>
  <c r="AQ836"/>
  <c r="AO836" s="1"/>
  <c r="AQ838"/>
  <c r="AO838" s="1"/>
  <c r="AQ840"/>
  <c r="AO840" s="1"/>
  <c r="AQ842"/>
  <c r="AO842" s="1"/>
  <c r="AQ844"/>
  <c r="AO844" s="1"/>
  <c r="AQ846"/>
  <c r="AO846" s="1"/>
  <c r="AQ848"/>
  <c r="AO848" s="1"/>
  <c r="AQ850"/>
  <c r="AO850" s="1"/>
  <c r="AQ852"/>
  <c r="AO852" s="1"/>
  <c r="AQ854"/>
  <c r="AO854" s="1"/>
  <c r="AQ856"/>
  <c r="AO856" s="1"/>
  <c r="AQ858"/>
  <c r="AO858" s="1"/>
  <c r="AQ860"/>
  <c r="AO860" s="1"/>
  <c r="AQ862"/>
  <c r="AO862" s="1"/>
  <c r="AQ864"/>
  <c r="AO864" s="1"/>
  <c r="AQ866"/>
  <c r="AO866" s="1"/>
  <c r="AQ868"/>
  <c r="AO868" s="1"/>
  <c r="AQ828"/>
  <c r="AO828" s="1"/>
  <c r="AQ826"/>
  <c r="AO826" s="1"/>
  <c r="AQ829"/>
  <c r="AO829" s="1"/>
  <c r="AQ831"/>
  <c r="AO831" s="1"/>
  <c r="AQ833"/>
  <c r="AO833" s="1"/>
  <c r="AQ835"/>
  <c r="AO835" s="1"/>
  <c r="AQ837"/>
  <c r="AO837" s="1"/>
  <c r="AQ839"/>
  <c r="AO839" s="1"/>
  <c r="AQ841"/>
  <c r="AO841" s="1"/>
  <c r="AQ843"/>
  <c r="AO843" s="1"/>
  <c r="AQ845"/>
  <c r="AO845" s="1"/>
  <c r="AQ847"/>
  <c r="AO847" s="1"/>
  <c r="AQ849"/>
  <c r="AO849" s="1"/>
  <c r="AQ851"/>
  <c r="AO851" s="1"/>
  <c r="AQ853"/>
  <c r="AO853" s="1"/>
  <c r="AQ855"/>
  <c r="AO855" s="1"/>
  <c r="AQ857"/>
  <c r="AO857" s="1"/>
  <c r="AQ859"/>
  <c r="AO859" s="1"/>
  <c r="AQ861"/>
  <c r="AO861" s="1"/>
  <c r="AQ863"/>
  <c r="AO863" s="1"/>
  <c r="AQ865"/>
  <c r="AO865" s="1"/>
  <c r="AQ867"/>
  <c r="AO867" s="1"/>
  <c r="AQ869"/>
  <c r="AQ824"/>
  <c r="AQ1066"/>
  <c r="AO1066" s="1"/>
  <c r="AQ1068"/>
  <c r="AO1068" s="1"/>
  <c r="AQ1070"/>
  <c r="AO1070" s="1"/>
  <c r="AQ1072"/>
  <c r="AO1072" s="1"/>
  <c r="AQ1074"/>
  <c r="AO1074" s="1"/>
  <c r="AQ1076"/>
  <c r="AO1076" s="1"/>
  <c r="AQ1078"/>
  <c r="AO1078" s="1"/>
  <c r="AQ1080"/>
  <c r="AO1080" s="1"/>
  <c r="AQ1082"/>
  <c r="AO1082" s="1"/>
  <c r="AQ1084"/>
  <c r="AO1084" s="1"/>
  <c r="AQ1086"/>
  <c r="AO1086" s="1"/>
  <c r="AQ1088"/>
  <c r="AO1088" s="1"/>
  <c r="AQ1090"/>
  <c r="AO1090" s="1"/>
  <c r="AQ1092"/>
  <c r="AO1092" s="1"/>
  <c r="AQ1094"/>
  <c r="AO1094" s="1"/>
  <c r="AQ1096"/>
  <c r="AO1096" s="1"/>
  <c r="AQ1098"/>
  <c r="AO1098" s="1"/>
  <c r="AQ1100"/>
  <c r="AO1100" s="1"/>
  <c r="AQ1102"/>
  <c r="AO1102" s="1"/>
  <c r="AQ1104"/>
  <c r="AO1104" s="1"/>
  <c r="AQ1106"/>
  <c r="AO1106" s="1"/>
  <c r="AQ1108"/>
  <c r="AO1108" s="1"/>
  <c r="AQ1065"/>
  <c r="AQ1067"/>
  <c r="AO1067" s="1"/>
  <c r="AQ1071"/>
  <c r="AO1071" s="1"/>
  <c r="AQ1075"/>
  <c r="AO1075" s="1"/>
  <c r="AQ1079"/>
  <c r="AO1079" s="1"/>
  <c r="AQ1083"/>
  <c r="AO1083" s="1"/>
  <c r="AQ1087"/>
  <c r="AO1087" s="1"/>
  <c r="AQ1091"/>
  <c r="AO1091" s="1"/>
  <c r="AQ1095"/>
  <c r="AO1095" s="1"/>
  <c r="AQ1099"/>
  <c r="AO1099" s="1"/>
  <c r="AQ1103"/>
  <c r="AO1103" s="1"/>
  <c r="AQ1107"/>
  <c r="AO1107" s="1"/>
  <c r="AQ1069"/>
  <c r="AO1069" s="1"/>
  <c r="AQ1073"/>
  <c r="AO1073" s="1"/>
  <c r="AQ1077"/>
  <c r="AO1077" s="1"/>
  <c r="AQ1081"/>
  <c r="AO1081" s="1"/>
  <c r="AQ1085"/>
  <c r="AO1085" s="1"/>
  <c r="AQ1089"/>
  <c r="AO1089" s="1"/>
  <c r="AQ1093"/>
  <c r="AO1093" s="1"/>
  <c r="AQ1097"/>
  <c r="AO1097" s="1"/>
  <c r="AQ1101"/>
  <c r="AO1101" s="1"/>
  <c r="AQ1105"/>
  <c r="AO1105" s="1"/>
  <c r="AQ1113"/>
  <c r="AO1113" s="1"/>
  <c r="AQ1115"/>
  <c r="AO1115" s="1"/>
  <c r="AQ1117"/>
  <c r="AO1117" s="1"/>
  <c r="AQ1119"/>
  <c r="AO1119" s="1"/>
  <c r="AQ1121"/>
  <c r="AO1121" s="1"/>
  <c r="AQ1123"/>
  <c r="AO1123" s="1"/>
  <c r="AQ1125"/>
  <c r="AO1125" s="1"/>
  <c r="AQ1127"/>
  <c r="AO1127" s="1"/>
  <c r="AQ1129"/>
  <c r="AO1129" s="1"/>
  <c r="AQ1131"/>
  <c r="AO1131" s="1"/>
  <c r="AQ1133"/>
  <c r="AO1133" s="1"/>
  <c r="AQ1135"/>
  <c r="AO1135" s="1"/>
  <c r="AQ1137"/>
  <c r="AO1137" s="1"/>
  <c r="AQ1139"/>
  <c r="AO1139" s="1"/>
  <c r="AQ1141"/>
  <c r="AO1141" s="1"/>
  <c r="AQ1143"/>
  <c r="AO1143" s="1"/>
  <c r="AQ1145"/>
  <c r="AO1145" s="1"/>
  <c r="AQ1147"/>
  <c r="AO1147" s="1"/>
  <c r="AQ1149"/>
  <c r="AO1149" s="1"/>
  <c r="AQ1151"/>
  <c r="AO1151" s="1"/>
  <c r="AQ1153"/>
  <c r="AO1153" s="1"/>
  <c r="AQ1155"/>
  <c r="AO1155" s="1"/>
  <c r="AQ1112"/>
  <c r="AQ1114"/>
  <c r="AO1114" s="1"/>
  <c r="AQ1116"/>
  <c r="AO1116" s="1"/>
  <c r="AQ1118"/>
  <c r="AO1118" s="1"/>
  <c r="AQ1120"/>
  <c r="AO1120" s="1"/>
  <c r="AQ1122"/>
  <c r="AO1122" s="1"/>
  <c r="AQ1124"/>
  <c r="AO1124" s="1"/>
  <c r="AQ1126"/>
  <c r="AO1126" s="1"/>
  <c r="AQ1128"/>
  <c r="AO1128" s="1"/>
  <c r="AQ1130"/>
  <c r="AO1130" s="1"/>
  <c r="AQ1132"/>
  <c r="AO1132" s="1"/>
  <c r="AQ1134"/>
  <c r="AO1134" s="1"/>
  <c r="AQ1136"/>
  <c r="AO1136" s="1"/>
  <c r="AQ1138"/>
  <c r="AO1138" s="1"/>
  <c r="AQ1140"/>
  <c r="AO1140" s="1"/>
  <c r="AQ1142"/>
  <c r="AO1142" s="1"/>
  <c r="AQ1144"/>
  <c r="AO1144" s="1"/>
  <c r="AQ1146"/>
  <c r="AO1146" s="1"/>
  <c r="AQ1148"/>
  <c r="AO1148" s="1"/>
  <c r="AQ1150"/>
  <c r="AO1150" s="1"/>
  <c r="AQ1152"/>
  <c r="AO1152" s="1"/>
  <c r="AQ1154"/>
  <c r="AO1154" s="1"/>
  <c r="AQ1160"/>
  <c r="AO1160" s="1"/>
  <c r="AQ1162"/>
  <c r="AO1162" s="1"/>
  <c r="AQ1164"/>
  <c r="AO1164" s="1"/>
  <c r="AQ1166"/>
  <c r="AO1166" s="1"/>
  <c r="AQ1168"/>
  <c r="AO1168" s="1"/>
  <c r="AQ1170"/>
  <c r="AO1170" s="1"/>
  <c r="AQ1172"/>
  <c r="AO1172" s="1"/>
  <c r="AQ1174"/>
  <c r="AO1174" s="1"/>
  <c r="AQ1176"/>
  <c r="AO1176" s="1"/>
  <c r="AQ1178"/>
  <c r="AO1178" s="1"/>
  <c r="AQ1180"/>
  <c r="AO1180" s="1"/>
  <c r="AQ1182"/>
  <c r="AO1182" s="1"/>
  <c r="AQ1184"/>
  <c r="AO1184" s="1"/>
  <c r="AQ1186"/>
  <c r="AO1186" s="1"/>
  <c r="AQ1188"/>
  <c r="AO1188" s="1"/>
  <c r="AQ1190"/>
  <c r="AO1190" s="1"/>
  <c r="AQ1192"/>
  <c r="AO1192" s="1"/>
  <c r="AQ1194"/>
  <c r="AO1194" s="1"/>
  <c r="AQ1196"/>
  <c r="AO1196" s="1"/>
  <c r="AQ1198"/>
  <c r="AO1198" s="1"/>
  <c r="AQ1200"/>
  <c r="AO1200" s="1"/>
  <c r="AQ1202"/>
  <c r="AO1202" s="1"/>
  <c r="AQ1159"/>
  <c r="AQ1161"/>
  <c r="AO1161" s="1"/>
  <c r="AQ1163"/>
  <c r="AO1163" s="1"/>
  <c r="AQ1165"/>
  <c r="AO1165" s="1"/>
  <c r="AQ1167"/>
  <c r="AO1167" s="1"/>
  <c r="AQ1169"/>
  <c r="AO1169" s="1"/>
  <c r="AQ1171"/>
  <c r="AO1171" s="1"/>
  <c r="AQ1173"/>
  <c r="AO1173" s="1"/>
  <c r="AQ1175"/>
  <c r="AO1175" s="1"/>
  <c r="AQ1177"/>
  <c r="AO1177" s="1"/>
  <c r="AQ1179"/>
  <c r="AO1179" s="1"/>
  <c r="AQ1181"/>
  <c r="AO1181" s="1"/>
  <c r="AQ1183"/>
  <c r="AO1183" s="1"/>
  <c r="AQ1185"/>
  <c r="AO1185" s="1"/>
  <c r="AQ1187"/>
  <c r="AO1187" s="1"/>
  <c r="AQ1189"/>
  <c r="AO1189" s="1"/>
  <c r="AQ1191"/>
  <c r="AO1191" s="1"/>
  <c r="AQ1193"/>
  <c r="AO1193" s="1"/>
  <c r="AQ1195"/>
  <c r="AO1195" s="1"/>
  <c r="AQ1197"/>
  <c r="AO1197" s="1"/>
  <c r="AQ1199"/>
  <c r="AO1199" s="1"/>
  <c r="AQ1201"/>
  <c r="AO1201" s="1"/>
  <c r="T15"/>
  <c r="BP47"/>
  <c r="BR47" s="1"/>
  <c r="AP482"/>
  <c r="BP43"/>
  <c r="BR43" s="1"/>
  <c r="AQ874"/>
  <c r="AO874" s="1"/>
  <c r="AQ876"/>
  <c r="AO876" s="1"/>
  <c r="AQ878"/>
  <c r="AO878" s="1"/>
  <c r="AQ880"/>
  <c r="AO880" s="1"/>
  <c r="AQ882"/>
  <c r="AO882" s="1"/>
  <c r="AQ884"/>
  <c r="AO884" s="1"/>
  <c r="AQ886"/>
  <c r="AO886" s="1"/>
  <c r="AQ888"/>
  <c r="AO888" s="1"/>
  <c r="AQ890"/>
  <c r="AO890" s="1"/>
  <c r="AQ892"/>
  <c r="AO892" s="1"/>
  <c r="AQ894"/>
  <c r="AO894" s="1"/>
  <c r="AQ896"/>
  <c r="AO896" s="1"/>
  <c r="AQ898"/>
  <c r="AO898" s="1"/>
  <c r="AQ900"/>
  <c r="AO900" s="1"/>
  <c r="AQ902"/>
  <c r="AO902" s="1"/>
  <c r="AQ904"/>
  <c r="AO904" s="1"/>
  <c r="AQ906"/>
  <c r="AO906" s="1"/>
  <c r="AQ908"/>
  <c r="AO908" s="1"/>
  <c r="AQ910"/>
  <c r="AO910" s="1"/>
  <c r="AQ912"/>
  <c r="AO912" s="1"/>
  <c r="AQ914"/>
  <c r="AO914" s="1"/>
  <c r="AQ916"/>
  <c r="AO916" s="1"/>
  <c r="AQ918"/>
  <c r="AQ873"/>
  <c r="AQ875"/>
  <c r="AO875" s="1"/>
  <c r="AQ877"/>
  <c r="AO877" s="1"/>
  <c r="AQ879"/>
  <c r="AO879" s="1"/>
  <c r="AQ881"/>
  <c r="AO881" s="1"/>
  <c r="AQ883"/>
  <c r="AO883" s="1"/>
  <c r="AQ885"/>
  <c r="AO885" s="1"/>
  <c r="AQ887"/>
  <c r="AO887" s="1"/>
  <c r="AQ889"/>
  <c r="AO889" s="1"/>
  <c r="AQ891"/>
  <c r="AO891" s="1"/>
  <c r="AQ893"/>
  <c r="AO893" s="1"/>
  <c r="AQ895"/>
  <c r="AO895" s="1"/>
  <c r="AQ897"/>
  <c r="AO897" s="1"/>
  <c r="AQ899"/>
  <c r="AO899" s="1"/>
  <c r="AQ901"/>
  <c r="AO901" s="1"/>
  <c r="AQ903"/>
  <c r="AO903" s="1"/>
  <c r="AQ905"/>
  <c r="AO905" s="1"/>
  <c r="AQ907"/>
  <c r="AO907" s="1"/>
  <c r="AQ909"/>
  <c r="AO909" s="1"/>
  <c r="AQ911"/>
  <c r="AO911" s="1"/>
  <c r="AQ913"/>
  <c r="AO913" s="1"/>
  <c r="AQ915"/>
  <c r="AO915" s="1"/>
  <c r="AQ917"/>
  <c r="AO917" s="1"/>
  <c r="AQ923"/>
  <c r="AO923" s="1"/>
  <c r="AQ925"/>
  <c r="AO925" s="1"/>
  <c r="AQ927"/>
  <c r="AO927" s="1"/>
  <c r="AQ929"/>
  <c r="AO929" s="1"/>
  <c r="AQ931"/>
  <c r="AO931" s="1"/>
  <c r="AQ933"/>
  <c r="AO933" s="1"/>
  <c r="AQ935"/>
  <c r="AO935" s="1"/>
  <c r="AQ937"/>
  <c r="AO937" s="1"/>
  <c r="AQ939"/>
  <c r="AO939" s="1"/>
  <c r="AQ941"/>
  <c r="AO941" s="1"/>
  <c r="AQ943"/>
  <c r="AO943" s="1"/>
  <c r="AQ945"/>
  <c r="AO945" s="1"/>
  <c r="AQ947"/>
  <c r="AO947" s="1"/>
  <c r="AQ949"/>
  <c r="AO949" s="1"/>
  <c r="AQ951"/>
  <c r="AO951" s="1"/>
  <c r="AQ953"/>
  <c r="AO953" s="1"/>
  <c r="AQ955"/>
  <c r="AO955" s="1"/>
  <c r="AQ957"/>
  <c r="AO957" s="1"/>
  <c r="AQ959"/>
  <c r="AO959" s="1"/>
  <c r="AQ961"/>
  <c r="AO961" s="1"/>
  <c r="AQ963"/>
  <c r="AO963" s="1"/>
  <c r="AQ965"/>
  <c r="AO965" s="1"/>
  <c r="AQ967"/>
  <c r="AQ922"/>
  <c r="AQ924"/>
  <c r="AO924" s="1"/>
  <c r="AQ926"/>
  <c r="AO926" s="1"/>
  <c r="AQ928"/>
  <c r="AO928" s="1"/>
  <c r="AQ930"/>
  <c r="AO930" s="1"/>
  <c r="AQ932"/>
  <c r="AO932" s="1"/>
  <c r="AQ934"/>
  <c r="AO934" s="1"/>
  <c r="AQ936"/>
  <c r="AO936" s="1"/>
  <c r="AQ938"/>
  <c r="AO938" s="1"/>
  <c r="AQ940"/>
  <c r="AO940" s="1"/>
  <c r="AQ942"/>
  <c r="AO942" s="1"/>
  <c r="AQ944"/>
  <c r="AO944" s="1"/>
  <c r="AQ946"/>
  <c r="AO946" s="1"/>
  <c r="AQ948"/>
  <c r="AO948" s="1"/>
  <c r="AQ950"/>
  <c r="AO950" s="1"/>
  <c r="AQ952"/>
  <c r="AO952" s="1"/>
  <c r="AQ954"/>
  <c r="AO954" s="1"/>
  <c r="AQ956"/>
  <c r="AO956" s="1"/>
  <c r="AQ958"/>
  <c r="AO958" s="1"/>
  <c r="AQ960"/>
  <c r="AO960" s="1"/>
  <c r="AQ962"/>
  <c r="AO962" s="1"/>
  <c r="AQ964"/>
  <c r="AO964" s="1"/>
  <c r="AQ966"/>
  <c r="AO966" s="1"/>
  <c r="AQ973"/>
  <c r="AO973" s="1"/>
  <c r="AQ975"/>
  <c r="AO975" s="1"/>
  <c r="AQ977"/>
  <c r="AO977" s="1"/>
  <c r="AQ979"/>
  <c r="AO979" s="1"/>
  <c r="AQ981"/>
  <c r="AO981" s="1"/>
  <c r="AQ983"/>
  <c r="AO983" s="1"/>
  <c r="AQ985"/>
  <c r="AO985" s="1"/>
  <c r="AQ987"/>
  <c r="AO987" s="1"/>
  <c r="AQ989"/>
  <c r="AO989" s="1"/>
  <c r="AQ991"/>
  <c r="AO991" s="1"/>
  <c r="AQ993"/>
  <c r="AO993" s="1"/>
  <c r="AQ995"/>
  <c r="AO995" s="1"/>
  <c r="AQ997"/>
  <c r="AO997" s="1"/>
  <c r="AQ999"/>
  <c r="AO999" s="1"/>
  <c r="AQ1001"/>
  <c r="AO1001" s="1"/>
  <c r="AQ1003"/>
  <c r="AO1003" s="1"/>
  <c r="AQ1005"/>
  <c r="AO1005" s="1"/>
  <c r="AQ1007"/>
  <c r="AO1007" s="1"/>
  <c r="AQ1009"/>
  <c r="AO1009" s="1"/>
  <c r="AQ1011"/>
  <c r="AO1011" s="1"/>
  <c r="AQ1013"/>
  <c r="AO1013" s="1"/>
  <c r="AQ1015"/>
  <c r="AO1015" s="1"/>
  <c r="AQ971"/>
  <c r="AQ972"/>
  <c r="AO972" s="1"/>
  <c r="AQ974"/>
  <c r="AO974" s="1"/>
  <c r="AQ976"/>
  <c r="AO976" s="1"/>
  <c r="AQ978"/>
  <c r="AO978" s="1"/>
  <c r="AQ980"/>
  <c r="AO980" s="1"/>
  <c r="AQ982"/>
  <c r="AO982" s="1"/>
  <c r="AQ984"/>
  <c r="AO984" s="1"/>
  <c r="AQ986"/>
  <c r="AO986" s="1"/>
  <c r="AQ988"/>
  <c r="AO988" s="1"/>
  <c r="AQ990"/>
  <c r="AO990" s="1"/>
  <c r="AQ992"/>
  <c r="AO992" s="1"/>
  <c r="AQ994"/>
  <c r="AO994" s="1"/>
  <c r="AQ996"/>
  <c r="AO996" s="1"/>
  <c r="AQ998"/>
  <c r="AO998" s="1"/>
  <c r="AQ1000"/>
  <c r="AO1000" s="1"/>
  <c r="AQ1002"/>
  <c r="AO1002" s="1"/>
  <c r="AQ1004"/>
  <c r="AO1004" s="1"/>
  <c r="AQ1006"/>
  <c r="AO1006" s="1"/>
  <c r="AQ1008"/>
  <c r="AO1008" s="1"/>
  <c r="AQ1010"/>
  <c r="AO1010" s="1"/>
  <c r="AQ1012"/>
  <c r="AO1012" s="1"/>
  <c r="AQ1014"/>
  <c r="AO1014" s="1"/>
  <c r="AQ1019"/>
  <c r="AO1019" s="1"/>
  <c r="AQ1021"/>
  <c r="AO1021" s="1"/>
  <c r="AQ1023"/>
  <c r="AO1023" s="1"/>
  <c r="AQ1025"/>
  <c r="AO1025" s="1"/>
  <c r="AQ1027"/>
  <c r="AO1027" s="1"/>
  <c r="AQ1029"/>
  <c r="AO1029" s="1"/>
  <c r="AQ1031"/>
  <c r="AO1031" s="1"/>
  <c r="AQ1033"/>
  <c r="AO1033" s="1"/>
  <c r="AQ1035"/>
  <c r="AO1035" s="1"/>
  <c r="AQ1037"/>
  <c r="AO1037" s="1"/>
  <c r="AQ1039"/>
  <c r="AO1039" s="1"/>
  <c r="AQ1041"/>
  <c r="AO1041" s="1"/>
  <c r="AQ1043"/>
  <c r="AO1043" s="1"/>
  <c r="AQ1045"/>
  <c r="AO1045" s="1"/>
  <c r="AQ1047"/>
  <c r="AO1047" s="1"/>
  <c r="AQ1049"/>
  <c r="AO1049" s="1"/>
  <c r="AQ1051"/>
  <c r="AO1051" s="1"/>
  <c r="AQ1053"/>
  <c r="AO1053" s="1"/>
  <c r="AQ1055"/>
  <c r="AO1055" s="1"/>
  <c r="AQ1057"/>
  <c r="AO1057" s="1"/>
  <c r="AQ1059"/>
  <c r="AO1059" s="1"/>
  <c r="AQ1061"/>
  <c r="AO1061" s="1"/>
  <c r="AQ1018"/>
  <c r="AQ1020"/>
  <c r="AO1020" s="1"/>
  <c r="AQ1022"/>
  <c r="AO1022" s="1"/>
  <c r="AQ1024"/>
  <c r="AO1024" s="1"/>
  <c r="AQ1026"/>
  <c r="AO1026" s="1"/>
  <c r="AQ1028"/>
  <c r="AO1028" s="1"/>
  <c r="AQ1030"/>
  <c r="AO1030" s="1"/>
  <c r="AQ1032"/>
  <c r="AO1032" s="1"/>
  <c r="AQ1034"/>
  <c r="AO1034" s="1"/>
  <c r="AQ1036"/>
  <c r="AO1036" s="1"/>
  <c r="AQ1038"/>
  <c r="AO1038" s="1"/>
  <c r="AQ1040"/>
  <c r="AO1040" s="1"/>
  <c r="AQ1042"/>
  <c r="AO1042" s="1"/>
  <c r="AQ1044"/>
  <c r="AO1044" s="1"/>
  <c r="AQ1046"/>
  <c r="AO1046" s="1"/>
  <c r="AQ1048"/>
  <c r="AO1048" s="1"/>
  <c r="AQ1050"/>
  <c r="AO1050" s="1"/>
  <c r="AQ1052"/>
  <c r="AO1052" s="1"/>
  <c r="AQ1054"/>
  <c r="AO1054" s="1"/>
  <c r="AQ1056"/>
  <c r="AO1056" s="1"/>
  <c r="AQ1058"/>
  <c r="AO1058" s="1"/>
  <c r="AQ1060"/>
  <c r="AO1060" s="1"/>
  <c r="BX42"/>
  <c r="Y10" s="1"/>
  <c r="BQ42"/>
  <c r="HM12" i="3" s="1"/>
  <c r="BC91" i="10"/>
  <c r="BC93"/>
  <c r="BC95"/>
  <c r="BC97"/>
  <c r="BC99"/>
  <c r="BC101"/>
  <c r="BC103"/>
  <c r="BC105"/>
  <c r="BC107"/>
  <c r="BC109"/>
  <c r="BC111"/>
  <c r="BC113"/>
  <c r="BC115"/>
  <c r="BC117"/>
  <c r="BC119"/>
  <c r="BC121"/>
  <c r="BC123"/>
  <c r="BC125"/>
  <c r="BC127"/>
  <c r="BC129"/>
  <c r="BC131"/>
  <c r="BC133"/>
  <c r="BC89"/>
  <c r="BC90"/>
  <c r="BC92"/>
  <c r="BC94"/>
  <c r="BC96"/>
  <c r="BC98"/>
  <c r="BC100"/>
  <c r="BC102"/>
  <c r="BC104"/>
  <c r="BC106"/>
  <c r="BC108"/>
  <c r="BC110"/>
  <c r="BC112"/>
  <c r="BC114"/>
  <c r="BC116"/>
  <c r="BC118"/>
  <c r="BC120"/>
  <c r="BC122"/>
  <c r="BC124"/>
  <c r="BC126"/>
  <c r="BC128"/>
  <c r="BC130"/>
  <c r="BC132"/>
  <c r="BC134"/>
  <c r="BQ41"/>
  <c r="BQ46"/>
  <c r="BQ47"/>
  <c r="HK17" i="3"/>
  <c r="AQ434" i="10"/>
  <c r="AO434" s="1"/>
  <c r="AQ436"/>
  <c r="AO436" s="1"/>
  <c r="AQ438"/>
  <c r="AO438" s="1"/>
  <c r="AQ440"/>
  <c r="AO440" s="1"/>
  <c r="AQ443"/>
  <c r="AO443" s="1"/>
  <c r="AQ445"/>
  <c r="AO445" s="1"/>
  <c r="AQ447"/>
  <c r="AO447" s="1"/>
  <c r="AQ449"/>
  <c r="AO449" s="1"/>
  <c r="AQ451"/>
  <c r="AO451" s="1"/>
  <c r="AQ453"/>
  <c r="AO453" s="1"/>
  <c r="AQ455"/>
  <c r="AO455" s="1"/>
  <c r="AQ457"/>
  <c r="AO457" s="1"/>
  <c r="AQ459"/>
  <c r="AO459" s="1"/>
  <c r="AQ461"/>
  <c r="AO461" s="1"/>
  <c r="AQ463"/>
  <c r="AO463" s="1"/>
  <c r="AQ465"/>
  <c r="AO465" s="1"/>
  <c r="AQ467"/>
  <c r="AO467" s="1"/>
  <c r="AQ469"/>
  <c r="AO469" s="1"/>
  <c r="AQ471"/>
  <c r="AO471" s="1"/>
  <c r="AQ473"/>
  <c r="AO473" s="1"/>
  <c r="AQ475"/>
  <c r="AO475" s="1"/>
  <c r="AQ477"/>
  <c r="AQ441"/>
  <c r="AO441" s="1"/>
  <c r="AQ433"/>
  <c r="AO433" s="1"/>
  <c r="AQ435"/>
  <c r="AO435" s="1"/>
  <c r="AQ437"/>
  <c r="AO437" s="1"/>
  <c r="AQ439"/>
  <c r="AO439" s="1"/>
  <c r="AQ442"/>
  <c r="AO442" s="1"/>
  <c r="AQ444"/>
  <c r="AO444" s="1"/>
  <c r="AQ446"/>
  <c r="AO446" s="1"/>
  <c r="AQ448"/>
  <c r="AO448" s="1"/>
  <c r="AQ450"/>
  <c r="AO450" s="1"/>
  <c r="AQ452"/>
  <c r="AO452" s="1"/>
  <c r="AQ454"/>
  <c r="AO454" s="1"/>
  <c r="AQ456"/>
  <c r="AO456" s="1"/>
  <c r="AQ458"/>
  <c r="AO458" s="1"/>
  <c r="AQ460"/>
  <c r="AO460" s="1"/>
  <c r="AQ462"/>
  <c r="AO462" s="1"/>
  <c r="AQ464"/>
  <c r="AO464" s="1"/>
  <c r="AQ466"/>
  <c r="AO466" s="1"/>
  <c r="AQ468"/>
  <c r="AO468" s="1"/>
  <c r="AQ470"/>
  <c r="AO470" s="1"/>
  <c r="AQ472"/>
  <c r="AO472" s="1"/>
  <c r="AQ474"/>
  <c r="AO474" s="1"/>
  <c r="AQ476"/>
  <c r="AO476" s="1"/>
  <c r="AQ432"/>
  <c r="AP431"/>
  <c r="AP432" s="1"/>
  <c r="X15"/>
  <c r="U15"/>
  <c r="AP235"/>
  <c r="HK13" i="3"/>
  <c r="HK11"/>
  <c r="HK16"/>
  <c r="HT9"/>
  <c r="HU9"/>
  <c r="AQ139" i="10"/>
  <c r="AO139" s="1"/>
  <c r="AQ141"/>
  <c r="AO141" s="1"/>
  <c r="AQ144"/>
  <c r="AO144" s="1"/>
  <c r="AQ146"/>
  <c r="AO146" s="1"/>
  <c r="AQ148"/>
  <c r="AO148" s="1"/>
  <c r="AQ150"/>
  <c r="AO150" s="1"/>
  <c r="AQ152"/>
  <c r="AO152" s="1"/>
  <c r="AQ154"/>
  <c r="AO154" s="1"/>
  <c r="AQ156"/>
  <c r="AO156" s="1"/>
  <c r="AQ158"/>
  <c r="AO158" s="1"/>
  <c r="AQ160"/>
  <c r="AO160" s="1"/>
  <c r="AQ162"/>
  <c r="AO162" s="1"/>
  <c r="AQ164"/>
  <c r="AO164" s="1"/>
  <c r="AQ166"/>
  <c r="AO166" s="1"/>
  <c r="AQ168"/>
  <c r="AO168" s="1"/>
  <c r="AQ170"/>
  <c r="AO170" s="1"/>
  <c r="AQ172"/>
  <c r="AO172" s="1"/>
  <c r="AQ174"/>
  <c r="AO174" s="1"/>
  <c r="AQ176"/>
  <c r="AO176" s="1"/>
  <c r="AQ178"/>
  <c r="AO178" s="1"/>
  <c r="AQ180"/>
  <c r="AO180" s="1"/>
  <c r="AQ182"/>
  <c r="AO182" s="1"/>
  <c r="AQ142"/>
  <c r="AO142" s="1"/>
  <c r="AQ140"/>
  <c r="AO140" s="1"/>
  <c r="AQ143"/>
  <c r="AO143" s="1"/>
  <c r="AQ145"/>
  <c r="AO145" s="1"/>
  <c r="AQ147"/>
  <c r="AO147" s="1"/>
  <c r="AQ149"/>
  <c r="AO149" s="1"/>
  <c r="AQ151"/>
  <c r="AO151" s="1"/>
  <c r="AQ153"/>
  <c r="AO153" s="1"/>
  <c r="AQ155"/>
  <c r="AO155" s="1"/>
  <c r="AQ157"/>
  <c r="AO157" s="1"/>
  <c r="AQ159"/>
  <c r="AO159" s="1"/>
  <c r="AQ161"/>
  <c r="AO161" s="1"/>
  <c r="AQ163"/>
  <c r="AO163" s="1"/>
  <c r="AQ165"/>
  <c r="AO165" s="1"/>
  <c r="AQ167"/>
  <c r="AO167" s="1"/>
  <c r="AQ169"/>
  <c r="AO169" s="1"/>
  <c r="AQ171"/>
  <c r="AO171" s="1"/>
  <c r="AQ173"/>
  <c r="AO173" s="1"/>
  <c r="AQ175"/>
  <c r="AO175" s="1"/>
  <c r="AQ177"/>
  <c r="AO177" s="1"/>
  <c r="AQ179"/>
  <c r="AO179" s="1"/>
  <c r="AQ181"/>
  <c r="AO181" s="1"/>
  <c r="AQ183"/>
  <c r="AQ138"/>
  <c r="AP1207"/>
  <c r="AP1212"/>
  <c r="AQ678"/>
  <c r="AO678" s="1"/>
  <c r="AQ680"/>
  <c r="AO680" s="1"/>
  <c r="AQ682"/>
  <c r="AO682" s="1"/>
  <c r="AQ684"/>
  <c r="AO684" s="1"/>
  <c r="AQ686"/>
  <c r="AO686" s="1"/>
  <c r="AQ688"/>
  <c r="AO688" s="1"/>
  <c r="AQ690"/>
  <c r="AO690" s="1"/>
  <c r="AQ692"/>
  <c r="AO692" s="1"/>
  <c r="AQ694"/>
  <c r="AO694" s="1"/>
  <c r="AQ696"/>
  <c r="AO696" s="1"/>
  <c r="AQ698"/>
  <c r="AO698" s="1"/>
  <c r="AQ700"/>
  <c r="AO700" s="1"/>
  <c r="AQ702"/>
  <c r="AO702" s="1"/>
  <c r="AQ704"/>
  <c r="AO704" s="1"/>
  <c r="AQ706"/>
  <c r="AO706" s="1"/>
  <c r="AQ708"/>
  <c r="AO708" s="1"/>
  <c r="AQ710"/>
  <c r="AO710" s="1"/>
  <c r="AQ712"/>
  <c r="AO712" s="1"/>
  <c r="AQ714"/>
  <c r="AO714" s="1"/>
  <c r="AQ716"/>
  <c r="AO716" s="1"/>
  <c r="AQ718"/>
  <c r="AO718" s="1"/>
  <c r="AQ720"/>
  <c r="AO720" s="1"/>
  <c r="AQ722"/>
  <c r="AQ677"/>
  <c r="AQ679"/>
  <c r="AO679" s="1"/>
  <c r="AQ681"/>
  <c r="AO681" s="1"/>
  <c r="AQ683"/>
  <c r="AO683" s="1"/>
  <c r="AQ685"/>
  <c r="AO685" s="1"/>
  <c r="AQ687"/>
  <c r="AO687" s="1"/>
  <c r="AQ689"/>
  <c r="AO689" s="1"/>
  <c r="AQ691"/>
  <c r="AO691" s="1"/>
  <c r="AQ693"/>
  <c r="AO693" s="1"/>
  <c r="AQ695"/>
  <c r="AO695" s="1"/>
  <c r="AQ697"/>
  <c r="AO697" s="1"/>
  <c r="AQ699"/>
  <c r="AO699" s="1"/>
  <c r="AQ701"/>
  <c r="AO701" s="1"/>
  <c r="AQ703"/>
  <c r="AO703" s="1"/>
  <c r="AQ705"/>
  <c r="AO705" s="1"/>
  <c r="AQ707"/>
  <c r="AO707" s="1"/>
  <c r="AQ709"/>
  <c r="AO709" s="1"/>
  <c r="AQ711"/>
  <c r="AO711" s="1"/>
  <c r="AQ713"/>
  <c r="AO713" s="1"/>
  <c r="AQ715"/>
  <c r="AO715" s="1"/>
  <c r="AQ717"/>
  <c r="AO717" s="1"/>
  <c r="AQ719"/>
  <c r="AO719" s="1"/>
  <c r="AQ721"/>
  <c r="AO721" s="1"/>
  <c r="AQ630"/>
  <c r="AO630" s="1"/>
  <c r="AQ632"/>
  <c r="AO632" s="1"/>
  <c r="AQ634"/>
  <c r="AO634" s="1"/>
  <c r="AQ636"/>
  <c r="AO636" s="1"/>
  <c r="AQ638"/>
  <c r="AO638" s="1"/>
  <c r="AQ640"/>
  <c r="AO640" s="1"/>
  <c r="AQ642"/>
  <c r="AO642" s="1"/>
  <c r="AQ644"/>
  <c r="AO644" s="1"/>
  <c r="AQ646"/>
  <c r="AO646" s="1"/>
  <c r="AQ648"/>
  <c r="AO648" s="1"/>
  <c r="AQ650"/>
  <c r="AO650" s="1"/>
  <c r="AQ652"/>
  <c r="AO652" s="1"/>
  <c r="AQ654"/>
  <c r="AO654" s="1"/>
  <c r="AQ656"/>
  <c r="AO656" s="1"/>
  <c r="AQ658"/>
  <c r="AO658" s="1"/>
  <c r="AQ660"/>
  <c r="AO660" s="1"/>
  <c r="AQ662"/>
  <c r="AO662" s="1"/>
  <c r="AQ664"/>
  <c r="AO664" s="1"/>
  <c r="AQ666"/>
  <c r="AO666" s="1"/>
  <c r="AQ668"/>
  <c r="AO668" s="1"/>
  <c r="AQ670"/>
  <c r="AO670" s="1"/>
  <c r="AQ672"/>
  <c r="AO672" s="1"/>
  <c r="AQ629"/>
  <c r="AO629" s="1"/>
  <c r="AQ631"/>
  <c r="AO631" s="1"/>
  <c r="AQ633"/>
  <c r="AO633" s="1"/>
  <c r="AQ635"/>
  <c r="AO635" s="1"/>
  <c r="AQ637"/>
  <c r="AO637" s="1"/>
  <c r="AQ639"/>
  <c r="AO639" s="1"/>
  <c r="AQ641"/>
  <c r="AO641" s="1"/>
  <c r="AQ643"/>
  <c r="AO643" s="1"/>
  <c r="AQ645"/>
  <c r="AO645" s="1"/>
  <c r="AQ647"/>
  <c r="AO647" s="1"/>
  <c r="AQ649"/>
  <c r="AO649" s="1"/>
  <c r="AQ651"/>
  <c r="AO651" s="1"/>
  <c r="AQ653"/>
  <c r="AO653" s="1"/>
  <c r="AQ655"/>
  <c r="AO655" s="1"/>
  <c r="AQ657"/>
  <c r="AO657" s="1"/>
  <c r="AQ659"/>
  <c r="AO659" s="1"/>
  <c r="AQ661"/>
  <c r="AO661" s="1"/>
  <c r="AQ663"/>
  <c r="AO663" s="1"/>
  <c r="AQ665"/>
  <c r="AO665" s="1"/>
  <c r="AQ667"/>
  <c r="AO667" s="1"/>
  <c r="AQ669"/>
  <c r="AO669" s="1"/>
  <c r="AQ671"/>
  <c r="AO671" s="1"/>
  <c r="AQ673"/>
  <c r="AQ628"/>
  <c r="AP629" s="1"/>
  <c r="AP1165"/>
  <c r="AP1160"/>
  <c r="AP1113"/>
  <c r="AP1118"/>
  <c r="AP1071"/>
  <c r="AP1066"/>
  <c r="AP1024"/>
  <c r="AP1026" s="1"/>
  <c r="Q27" s="1"/>
  <c r="AP1019"/>
  <c r="AP972"/>
  <c r="AP977"/>
  <c r="AP979" s="1"/>
  <c r="Q26" s="1"/>
  <c r="AP928"/>
  <c r="AP930" s="1"/>
  <c r="Q25" s="1"/>
  <c r="AP923"/>
  <c r="AP879"/>
  <c r="AP881" s="1"/>
  <c r="Q24" s="1"/>
  <c r="AP874"/>
  <c r="AP825"/>
  <c r="AP830"/>
  <c r="AP832" s="1"/>
  <c r="Q23" s="1"/>
  <c r="AP781"/>
  <c r="AP783" s="1"/>
  <c r="Q22" s="1"/>
  <c r="AP776"/>
  <c r="X30"/>
  <c r="AT1158"/>
  <c r="AT1159" s="1"/>
  <c r="AU1158"/>
  <c r="X29"/>
  <c r="AT1111"/>
  <c r="AT1112" s="1"/>
  <c r="AU1111"/>
  <c r="X28"/>
  <c r="AU1064"/>
  <c r="AT1064"/>
  <c r="AT1065" s="1"/>
  <c r="X27"/>
  <c r="AT1017"/>
  <c r="AT1018" s="1"/>
  <c r="AU1017"/>
  <c r="X26"/>
  <c r="AT970"/>
  <c r="AT971" s="1"/>
  <c r="AU970"/>
  <c r="X25"/>
  <c r="AU921"/>
  <c r="AT921"/>
  <c r="AT922" s="1"/>
  <c r="X24"/>
  <c r="AT872"/>
  <c r="AT873" s="1"/>
  <c r="AU872"/>
  <c r="X23"/>
  <c r="AT823"/>
  <c r="AT824" s="1"/>
  <c r="AU823"/>
  <c r="X22"/>
  <c r="AT774"/>
  <c r="AT775" s="1"/>
  <c r="AU774"/>
  <c r="X21"/>
  <c r="AT725"/>
  <c r="AT726" s="1"/>
  <c r="AU725"/>
  <c r="AP727"/>
  <c r="AP729" s="1"/>
  <c r="AP732"/>
  <c r="AP734" s="1"/>
  <c r="Q21" s="1"/>
  <c r="AP585"/>
  <c r="AP580"/>
  <c r="AP582" s="1"/>
  <c r="AP536"/>
  <c r="AP538" s="1"/>
  <c r="Q17" s="1"/>
  <c r="AP531"/>
  <c r="AP533" s="1"/>
  <c r="AP335"/>
  <c r="AP337" s="1"/>
  <c r="AP340"/>
  <c r="AP291"/>
  <c r="AP286"/>
  <c r="AP288" s="1"/>
  <c r="AP193"/>
  <c r="AP188"/>
  <c r="AP190" s="1"/>
  <c r="X14"/>
  <c r="K16" i="3" s="1"/>
  <c r="U14" i="10"/>
  <c r="HS16" i="3" s="1"/>
  <c r="HL16"/>
  <c r="AU382" i="10"/>
  <c r="AT382"/>
  <c r="AT383" s="1"/>
  <c r="AP382"/>
  <c r="AP383" s="1"/>
  <c r="AP389" s="1"/>
  <c r="AP391" s="1"/>
  <c r="Q14" s="1"/>
  <c r="X11"/>
  <c r="K13" i="3" s="1"/>
  <c r="U11" i="10"/>
  <c r="HS13" i="3" s="1"/>
  <c r="AP236" i="10"/>
  <c r="AP138"/>
  <c r="X9"/>
  <c r="K11" i="3" s="1"/>
  <c r="U9" i="10"/>
  <c r="HS11" i="3" s="1"/>
  <c r="X20" i="10"/>
  <c r="K22" i="3" s="1"/>
  <c r="AU676" i="10"/>
  <c r="AT676"/>
  <c r="AT677" s="1"/>
  <c r="X19"/>
  <c r="K21" i="3" s="1"/>
  <c r="AT627" i="10"/>
  <c r="AT628" s="1"/>
  <c r="AU627"/>
  <c r="AX186"/>
  <c r="AX187" s="1"/>
  <c r="CB39"/>
  <c r="CA39"/>
  <c r="AO187"/>
  <c r="AP195"/>
  <c r="Q10" s="1"/>
  <c r="AO285"/>
  <c r="AP293"/>
  <c r="Q12" s="1"/>
  <c r="AO383"/>
  <c r="AO481"/>
  <c r="AP484"/>
  <c r="AO579"/>
  <c r="AP587"/>
  <c r="Q18" s="1"/>
  <c r="AO677"/>
  <c r="AO873"/>
  <c r="AP876"/>
  <c r="AO775"/>
  <c r="AP778"/>
  <c r="AO1018"/>
  <c r="AP1021"/>
  <c r="AO138"/>
  <c r="AO236"/>
  <c r="AO334"/>
  <c r="AP342"/>
  <c r="Q13" s="1"/>
  <c r="AO432"/>
  <c r="AO530"/>
  <c r="AO628"/>
  <c r="AP631"/>
  <c r="AO726"/>
  <c r="AO824"/>
  <c r="AP827"/>
  <c r="AO922"/>
  <c r="AP925"/>
  <c r="AO971"/>
  <c r="AP974"/>
  <c r="AO1065"/>
  <c r="AP1068"/>
  <c r="AP1073" s="1"/>
  <c r="Q28" s="1"/>
  <c r="AO1112"/>
  <c r="AP1115"/>
  <c r="AP1120" s="1"/>
  <c r="Q29" s="1"/>
  <c r="AO1159"/>
  <c r="AP1162"/>
  <c r="AP1167" s="1"/>
  <c r="Q30" s="1"/>
  <c r="AO1206"/>
  <c r="AP1209"/>
  <c r="AP1214"/>
  <c r="Q31" s="1"/>
  <c r="AU39"/>
  <c r="AU41" s="1"/>
  <c r="AS41" s="1"/>
  <c r="AC7"/>
  <c r="AE7" s="1"/>
  <c r="BJ7"/>
  <c r="BJ5"/>
  <c r="BU1" s="1"/>
  <c r="AS1241"/>
  <c r="AS1235"/>
  <c r="AS1231"/>
  <c r="AS1227"/>
  <c r="AS1224"/>
  <c r="AS1218"/>
  <c r="AS1216"/>
  <c r="AS1214"/>
  <c r="AS1207"/>
  <c r="AS1249"/>
  <c r="AS1248"/>
  <c r="AS1246"/>
  <c r="AS1244"/>
  <c r="AS1242"/>
  <c r="AS1240"/>
  <c r="AS1238"/>
  <c r="AS1223"/>
  <c r="AS1222"/>
  <c r="AS1221"/>
  <c r="AS1220"/>
  <c r="AS1212"/>
  <c r="AS1211"/>
  <c r="AS1210"/>
  <c r="AS1209"/>
  <c r="AS1208"/>
  <c r="AS130"/>
  <c r="AS128"/>
  <c r="AS126"/>
  <c r="AS124"/>
  <c r="AS122"/>
  <c r="AS120"/>
  <c r="AS118"/>
  <c r="AS116"/>
  <c r="AS114"/>
  <c r="AS112"/>
  <c r="AS110"/>
  <c r="AS108"/>
  <c r="AS106"/>
  <c r="AS104"/>
  <c r="AS102"/>
  <c r="AS100"/>
  <c r="AS98"/>
  <c r="AS95"/>
  <c r="AS94"/>
  <c r="AS93"/>
  <c r="AS92"/>
  <c r="AS91"/>
  <c r="AU43"/>
  <c r="AS43" s="1"/>
  <c r="AU47"/>
  <c r="AS47" s="1"/>
  <c r="AU51"/>
  <c r="AS51" s="1"/>
  <c r="AU55"/>
  <c r="AS55" s="1"/>
  <c r="AU59"/>
  <c r="AS59" s="1"/>
  <c r="AU63"/>
  <c r="AS63" s="1"/>
  <c r="AU67"/>
  <c r="AS67" s="1"/>
  <c r="AU71"/>
  <c r="AS71" s="1"/>
  <c r="AU75"/>
  <c r="AS75" s="1"/>
  <c r="AU79"/>
  <c r="AS79" s="1"/>
  <c r="AU83"/>
  <c r="AS83" s="1"/>
  <c r="AU85"/>
  <c r="AU134"/>
  <c r="AS133"/>
  <c r="AS132"/>
  <c r="AS131"/>
  <c r="AS129"/>
  <c r="AS127"/>
  <c r="AS125"/>
  <c r="AS123"/>
  <c r="AS121"/>
  <c r="AS119"/>
  <c r="AS117"/>
  <c r="AS115"/>
  <c r="AS113"/>
  <c r="AS111"/>
  <c r="AS109"/>
  <c r="AS107"/>
  <c r="AS105"/>
  <c r="AS103"/>
  <c r="AS101"/>
  <c r="AS99"/>
  <c r="AS97"/>
  <c r="AS96"/>
  <c r="AS90"/>
  <c r="AU42"/>
  <c r="AS42" s="1"/>
  <c r="AU44"/>
  <c r="AS44" s="1"/>
  <c r="AU46"/>
  <c r="AS46" s="1"/>
  <c r="AU48"/>
  <c r="AS48" s="1"/>
  <c r="AU50"/>
  <c r="AS50" s="1"/>
  <c r="AU52"/>
  <c r="AS52" s="1"/>
  <c r="AU54"/>
  <c r="AS54" s="1"/>
  <c r="AU56"/>
  <c r="AS56" s="1"/>
  <c r="AU58"/>
  <c r="AS58" s="1"/>
  <c r="AU60"/>
  <c r="AS60" s="1"/>
  <c r="AU62"/>
  <c r="AS62" s="1"/>
  <c r="AU64"/>
  <c r="AS64" s="1"/>
  <c r="AU66"/>
  <c r="AS66" s="1"/>
  <c r="AU68"/>
  <c r="AS68" s="1"/>
  <c r="AU70"/>
  <c r="AS70" s="1"/>
  <c r="AU72"/>
  <c r="AS72" s="1"/>
  <c r="AU74"/>
  <c r="AS74" s="1"/>
  <c r="AU76"/>
  <c r="AS76" s="1"/>
  <c r="AU78"/>
  <c r="AS78" s="1"/>
  <c r="AU80"/>
  <c r="AS80" s="1"/>
  <c r="AU82"/>
  <c r="AS82" s="1"/>
  <c r="AU84"/>
  <c r="AS84" s="1"/>
  <c r="BJ14"/>
  <c r="BK12" s="1"/>
  <c r="BJ13"/>
  <c r="AU192" l="1"/>
  <c r="AS192" s="1"/>
  <c r="AU200"/>
  <c r="AS200" s="1"/>
  <c r="AU208"/>
  <c r="AS208" s="1"/>
  <c r="AU216"/>
  <c r="AS216" s="1"/>
  <c r="AU224"/>
  <c r="AS224" s="1"/>
  <c r="AU232"/>
  <c r="AU195"/>
  <c r="AS195" s="1"/>
  <c r="AU203"/>
  <c r="AS203" s="1"/>
  <c r="AU211"/>
  <c r="AS211" s="1"/>
  <c r="AU219"/>
  <c r="AS219" s="1"/>
  <c r="AU227"/>
  <c r="AS227" s="1"/>
  <c r="AU187"/>
  <c r="AU194"/>
  <c r="AS194" s="1"/>
  <c r="AU202"/>
  <c r="AS202" s="1"/>
  <c r="AU210"/>
  <c r="AS210" s="1"/>
  <c r="AU218"/>
  <c r="AS218" s="1"/>
  <c r="AU226"/>
  <c r="AS226" s="1"/>
  <c r="AU189"/>
  <c r="AS189" s="1"/>
  <c r="AU197"/>
  <c r="AS197" s="1"/>
  <c r="AU205"/>
  <c r="AS205" s="1"/>
  <c r="AU213"/>
  <c r="AS213" s="1"/>
  <c r="AU221"/>
  <c r="AS221" s="1"/>
  <c r="AU229"/>
  <c r="AS229" s="1"/>
  <c r="AU188"/>
  <c r="AS188" s="1"/>
  <c r="AU196"/>
  <c r="AS196" s="1"/>
  <c r="AU204"/>
  <c r="AS204" s="1"/>
  <c r="AU212"/>
  <c r="AS212" s="1"/>
  <c r="AU220"/>
  <c r="AS220" s="1"/>
  <c r="AU228"/>
  <c r="AS228" s="1"/>
  <c r="AU191"/>
  <c r="AS191" s="1"/>
  <c r="AU199"/>
  <c r="AS199" s="1"/>
  <c r="AU207"/>
  <c r="AS207" s="1"/>
  <c r="AU215"/>
  <c r="AS215" s="1"/>
  <c r="AU223"/>
  <c r="AS223" s="1"/>
  <c r="AU231"/>
  <c r="AS231" s="1"/>
  <c r="AU190"/>
  <c r="AS190" s="1"/>
  <c r="AU198"/>
  <c r="AS198" s="1"/>
  <c r="AU206"/>
  <c r="AS206" s="1"/>
  <c r="AU214"/>
  <c r="AS214" s="1"/>
  <c r="AU222"/>
  <c r="AS222" s="1"/>
  <c r="AU230"/>
  <c r="AS230" s="1"/>
  <c r="AU193"/>
  <c r="AS193" s="1"/>
  <c r="AU201"/>
  <c r="AS201" s="1"/>
  <c r="AU209"/>
  <c r="AS209" s="1"/>
  <c r="AU217"/>
  <c r="AS217" s="1"/>
  <c r="AU225"/>
  <c r="AS225" s="1"/>
  <c r="AU335"/>
  <c r="AS335" s="1"/>
  <c r="AU343"/>
  <c r="AS343" s="1"/>
  <c r="AU351"/>
  <c r="AS351" s="1"/>
  <c r="AU359"/>
  <c r="AS359" s="1"/>
  <c r="AU367"/>
  <c r="AS367" s="1"/>
  <c r="AU375"/>
  <c r="AS375" s="1"/>
  <c r="AU336"/>
  <c r="AS336" s="1"/>
  <c r="AU344"/>
  <c r="AS344" s="1"/>
  <c r="AU352"/>
  <c r="AS352" s="1"/>
  <c r="AU360"/>
  <c r="AS360" s="1"/>
  <c r="AU368"/>
  <c r="AS368" s="1"/>
  <c r="AU376"/>
  <c r="AS376" s="1"/>
  <c r="AU337"/>
  <c r="AS337" s="1"/>
  <c r="AU345"/>
  <c r="AS345" s="1"/>
  <c r="AU353"/>
  <c r="AS353" s="1"/>
  <c r="AU361"/>
  <c r="AS361" s="1"/>
  <c r="AU369"/>
  <c r="AS369" s="1"/>
  <c r="AU377"/>
  <c r="AS377" s="1"/>
  <c r="AU338"/>
  <c r="AS338" s="1"/>
  <c r="AU346"/>
  <c r="AS346" s="1"/>
  <c r="AU354"/>
  <c r="AS354" s="1"/>
  <c r="AU362"/>
  <c r="AS362" s="1"/>
  <c r="AU370"/>
  <c r="AS370" s="1"/>
  <c r="AU378"/>
  <c r="AS378" s="1"/>
  <c r="AU339"/>
  <c r="AS339" s="1"/>
  <c r="AU347"/>
  <c r="AS347" s="1"/>
  <c r="AU355"/>
  <c r="AS355" s="1"/>
  <c r="AU363"/>
  <c r="AS363" s="1"/>
  <c r="AU371"/>
  <c r="AS371" s="1"/>
  <c r="AU379"/>
  <c r="AU340"/>
  <c r="AS340" s="1"/>
  <c r="AU348"/>
  <c r="AS348" s="1"/>
  <c r="AU356"/>
  <c r="AS356" s="1"/>
  <c r="AU364"/>
  <c r="AS364" s="1"/>
  <c r="AU372"/>
  <c r="AS372" s="1"/>
  <c r="AU341"/>
  <c r="AS341" s="1"/>
  <c r="AU349"/>
  <c r="AS349" s="1"/>
  <c r="AU357"/>
  <c r="AS357" s="1"/>
  <c r="AU365"/>
  <c r="AS365" s="1"/>
  <c r="AU373"/>
  <c r="AS373" s="1"/>
  <c r="AU334"/>
  <c r="AU342"/>
  <c r="AS342" s="1"/>
  <c r="AU350"/>
  <c r="AS350" s="1"/>
  <c r="AU358"/>
  <c r="AS358" s="1"/>
  <c r="AU366"/>
  <c r="AS366" s="1"/>
  <c r="AU374"/>
  <c r="AS374" s="1"/>
  <c r="O7"/>
  <c r="T7" s="1"/>
  <c r="BW39" s="1"/>
  <c r="BY39" s="1"/>
  <c r="BK43"/>
  <c r="HJ13" i="3"/>
  <c r="BT44" i="10"/>
  <c r="Z12" s="1"/>
  <c r="AY284" s="1"/>
  <c r="BU44"/>
  <c r="BV44" s="1"/>
  <c r="HS14" i="3"/>
  <c r="K15"/>
  <c r="AC13" i="10"/>
  <c r="Z13"/>
  <c r="AY333" s="1"/>
  <c r="BW40"/>
  <c r="BY40" s="1"/>
  <c r="K14" i="3"/>
  <c r="AC12" i="10"/>
  <c r="T8"/>
  <c r="BQ40" s="1"/>
  <c r="HM10" i="3" s="1"/>
  <c r="HY10" s="1"/>
  <c r="AP88" i="10"/>
  <c r="AP89" s="1"/>
  <c r="BP40"/>
  <c r="BR40" s="1"/>
  <c r="HK10" i="3"/>
  <c r="BK41" i="10"/>
  <c r="HJ11" i="3"/>
  <c r="AU288" i="10"/>
  <c r="AS288" s="1"/>
  <c r="AU296"/>
  <c r="AS296" s="1"/>
  <c r="AU304"/>
  <c r="AS304" s="1"/>
  <c r="AU312"/>
  <c r="AS312" s="1"/>
  <c r="AU320"/>
  <c r="AS320" s="1"/>
  <c r="AU328"/>
  <c r="AS328" s="1"/>
  <c r="AU291"/>
  <c r="AS291" s="1"/>
  <c r="AU299"/>
  <c r="AS299" s="1"/>
  <c r="AU307"/>
  <c r="AS307" s="1"/>
  <c r="AU315"/>
  <c r="AS315" s="1"/>
  <c r="AU323"/>
  <c r="AS323" s="1"/>
  <c r="AU285"/>
  <c r="AU290"/>
  <c r="AS290" s="1"/>
  <c r="AU298"/>
  <c r="AS298" s="1"/>
  <c r="AU306"/>
  <c r="AS306" s="1"/>
  <c r="AU314"/>
  <c r="AS314" s="1"/>
  <c r="AU322"/>
  <c r="AS322" s="1"/>
  <c r="AU330"/>
  <c r="AU293"/>
  <c r="AS293" s="1"/>
  <c r="AU301"/>
  <c r="AS301" s="1"/>
  <c r="AU309"/>
  <c r="AS309" s="1"/>
  <c r="AU317"/>
  <c r="AS317" s="1"/>
  <c r="AU325"/>
  <c r="AS325" s="1"/>
  <c r="AU292"/>
  <c r="AS292" s="1"/>
  <c r="AU300"/>
  <c r="AS300" s="1"/>
  <c r="AU308"/>
  <c r="AS308" s="1"/>
  <c r="AU316"/>
  <c r="AS316" s="1"/>
  <c r="AU324"/>
  <c r="AS324" s="1"/>
  <c r="AU287"/>
  <c r="AS287" s="1"/>
  <c r="AU295"/>
  <c r="AS295" s="1"/>
  <c r="AU303"/>
  <c r="AS303" s="1"/>
  <c r="AU311"/>
  <c r="AS311" s="1"/>
  <c r="AU319"/>
  <c r="AS319" s="1"/>
  <c r="AU327"/>
  <c r="AS327" s="1"/>
  <c r="AU286"/>
  <c r="AS286" s="1"/>
  <c r="AU294"/>
  <c r="AS294" s="1"/>
  <c r="AU302"/>
  <c r="AS302" s="1"/>
  <c r="AU310"/>
  <c r="AS310" s="1"/>
  <c r="AU318"/>
  <c r="AS318" s="1"/>
  <c r="AU326"/>
  <c r="AS326" s="1"/>
  <c r="AU289"/>
  <c r="AS289" s="1"/>
  <c r="AU297"/>
  <c r="AS297" s="1"/>
  <c r="AU305"/>
  <c r="AS305" s="1"/>
  <c r="AU313"/>
  <c r="AS313" s="1"/>
  <c r="AU321"/>
  <c r="AS321" s="1"/>
  <c r="AU329"/>
  <c r="AS329" s="1"/>
  <c r="HS15" i="3"/>
  <c r="BU45" i="10"/>
  <c r="BT45"/>
  <c r="HS12" i="3"/>
  <c r="BU42" i="10"/>
  <c r="BV42" s="1"/>
  <c r="BW42" s="1"/>
  <c r="BY42" s="1"/>
  <c r="BT42"/>
  <c r="Z10" s="1"/>
  <c r="Z18"/>
  <c r="BQ44"/>
  <c r="HM14" i="3" s="1"/>
  <c r="BW44" i="10"/>
  <c r="BY44" s="1"/>
  <c r="BX44"/>
  <c r="Y12" s="1"/>
  <c r="HL14" i="3"/>
  <c r="HL15"/>
  <c r="BX45" i="10"/>
  <c r="Y13" s="1"/>
  <c r="BW45"/>
  <c r="BY45" s="1"/>
  <c r="K12" i="3"/>
  <c r="AC10" i="10"/>
  <c r="AY186"/>
  <c r="HT20" i="3"/>
  <c r="CB50" i="10"/>
  <c r="HU20" i="3"/>
  <c r="CA50" i="10"/>
  <c r="BQ50"/>
  <c r="HM20" i="3" s="1"/>
  <c r="HL20"/>
  <c r="BX50" i="10"/>
  <c r="Y18" s="1"/>
  <c r="BW50"/>
  <c r="BY50" s="1"/>
  <c r="BU50"/>
  <c r="HS20" i="3"/>
  <c r="BT50" i="10"/>
  <c r="HL19" i="3"/>
  <c r="BX49" i="10"/>
  <c r="Y17" s="1"/>
  <c r="BW49"/>
  <c r="BY49" s="1"/>
  <c r="BQ49"/>
  <c r="HM19" i="3" s="1"/>
  <c r="HU19"/>
  <c r="CB49" i="10"/>
  <c r="CA49"/>
  <c r="HT19" i="3"/>
  <c r="HS19"/>
  <c r="BU49" i="10"/>
  <c r="BT49"/>
  <c r="AU581"/>
  <c r="AS581" s="1"/>
  <c r="AU585"/>
  <c r="AS585" s="1"/>
  <c r="AU589"/>
  <c r="AS589" s="1"/>
  <c r="AU593"/>
  <c r="AS593" s="1"/>
  <c r="AU597"/>
  <c r="AS597" s="1"/>
  <c r="AU601"/>
  <c r="AS601" s="1"/>
  <c r="AU605"/>
  <c r="AS605" s="1"/>
  <c r="AU609"/>
  <c r="AS609" s="1"/>
  <c r="AU613"/>
  <c r="AS613" s="1"/>
  <c r="AU617"/>
  <c r="AS617" s="1"/>
  <c r="AU621"/>
  <c r="AS621" s="1"/>
  <c r="AU579"/>
  <c r="AU582"/>
  <c r="AS582" s="1"/>
  <c r="AU586"/>
  <c r="AS586" s="1"/>
  <c r="AU590"/>
  <c r="AS590" s="1"/>
  <c r="AU594"/>
  <c r="AS594" s="1"/>
  <c r="AU598"/>
  <c r="AS598" s="1"/>
  <c r="AU602"/>
  <c r="AS602" s="1"/>
  <c r="AU606"/>
  <c r="AS606" s="1"/>
  <c r="AU610"/>
  <c r="AS610" s="1"/>
  <c r="AU614"/>
  <c r="AS614" s="1"/>
  <c r="AU618"/>
  <c r="AS618" s="1"/>
  <c r="AU622"/>
  <c r="AS622" s="1"/>
  <c r="AU583"/>
  <c r="AS583" s="1"/>
  <c r="AU587"/>
  <c r="AS587" s="1"/>
  <c r="AU591"/>
  <c r="AS591" s="1"/>
  <c r="AU595"/>
  <c r="AS595" s="1"/>
  <c r="AU599"/>
  <c r="AS599" s="1"/>
  <c r="AU603"/>
  <c r="AS603" s="1"/>
  <c r="AU607"/>
  <c r="AS607" s="1"/>
  <c r="AU611"/>
  <c r="AS611" s="1"/>
  <c r="AU615"/>
  <c r="AS615" s="1"/>
  <c r="AU619"/>
  <c r="AS619" s="1"/>
  <c r="AU623"/>
  <c r="AS623" s="1"/>
  <c r="AU580"/>
  <c r="AS580" s="1"/>
  <c r="AU584"/>
  <c r="AS584" s="1"/>
  <c r="AU588"/>
  <c r="AS588" s="1"/>
  <c r="AU592"/>
  <c r="AS592" s="1"/>
  <c r="AU596"/>
  <c r="AS596" s="1"/>
  <c r="AU600"/>
  <c r="AS600" s="1"/>
  <c r="AU604"/>
  <c r="AS604" s="1"/>
  <c r="AU608"/>
  <c r="AS608" s="1"/>
  <c r="AU612"/>
  <c r="AS612" s="1"/>
  <c r="AU616"/>
  <c r="AS616" s="1"/>
  <c r="AU620"/>
  <c r="AS620" s="1"/>
  <c r="AU624"/>
  <c r="K20" i="3"/>
  <c r="AA9" i="4" s="1"/>
  <c r="AC18" i="10"/>
  <c r="AX578"/>
  <c r="AX579" s="1"/>
  <c r="AY578"/>
  <c r="AU531"/>
  <c r="AS531" s="1"/>
  <c r="AU535"/>
  <c r="AS535" s="1"/>
  <c r="AU539"/>
  <c r="AS539" s="1"/>
  <c r="AU543"/>
  <c r="AS543" s="1"/>
  <c r="AU547"/>
  <c r="AS547" s="1"/>
  <c r="AU551"/>
  <c r="AS551" s="1"/>
  <c r="AU555"/>
  <c r="AS555" s="1"/>
  <c r="AU559"/>
  <c r="AS559" s="1"/>
  <c r="AU563"/>
  <c r="AS563" s="1"/>
  <c r="AU567"/>
  <c r="AS567" s="1"/>
  <c r="AU571"/>
  <c r="AS571" s="1"/>
  <c r="AU575"/>
  <c r="AU532"/>
  <c r="AS532" s="1"/>
  <c r="AU536"/>
  <c r="AS536" s="1"/>
  <c r="AU540"/>
  <c r="AS540" s="1"/>
  <c r="AU544"/>
  <c r="AS544" s="1"/>
  <c r="AU548"/>
  <c r="AS548" s="1"/>
  <c r="AU552"/>
  <c r="AS552" s="1"/>
  <c r="AU556"/>
  <c r="AS556" s="1"/>
  <c r="AU560"/>
  <c r="AS560" s="1"/>
  <c r="AU564"/>
  <c r="AS564" s="1"/>
  <c r="AU568"/>
  <c r="AS568" s="1"/>
  <c r="AU572"/>
  <c r="AS572" s="1"/>
  <c r="AU533"/>
  <c r="AS533" s="1"/>
  <c r="AU537"/>
  <c r="AS537" s="1"/>
  <c r="AU541"/>
  <c r="AS541" s="1"/>
  <c r="AU545"/>
  <c r="AS545" s="1"/>
  <c r="AU549"/>
  <c r="AS549" s="1"/>
  <c r="AU553"/>
  <c r="AS553" s="1"/>
  <c r="AU557"/>
  <c r="AS557" s="1"/>
  <c r="AU561"/>
  <c r="AS561" s="1"/>
  <c r="AU565"/>
  <c r="AS565" s="1"/>
  <c r="AU569"/>
  <c r="AS569" s="1"/>
  <c r="AU573"/>
  <c r="AS573" s="1"/>
  <c r="AU530"/>
  <c r="AU534"/>
  <c r="AS534" s="1"/>
  <c r="AU538"/>
  <c r="AS538" s="1"/>
  <c r="AU542"/>
  <c r="AS542" s="1"/>
  <c r="AU546"/>
  <c r="AS546" s="1"/>
  <c r="AU550"/>
  <c r="AS550" s="1"/>
  <c r="AU554"/>
  <c r="AS554" s="1"/>
  <c r="AU558"/>
  <c r="AS558" s="1"/>
  <c r="AU562"/>
  <c r="AS562" s="1"/>
  <c r="AU566"/>
  <c r="AS566" s="1"/>
  <c r="AU570"/>
  <c r="AS570" s="1"/>
  <c r="AU574"/>
  <c r="AS574" s="1"/>
  <c r="K19" i="3"/>
  <c r="AC17" i="10"/>
  <c r="AX529"/>
  <c r="AX530" s="1"/>
  <c r="AY529"/>
  <c r="AU484"/>
  <c r="AS484" s="1"/>
  <c r="AU488"/>
  <c r="AS488" s="1"/>
  <c r="AU492"/>
  <c r="AS492" s="1"/>
  <c r="AU496"/>
  <c r="AS496" s="1"/>
  <c r="AU500"/>
  <c r="AS500" s="1"/>
  <c r="AU504"/>
  <c r="AS504" s="1"/>
  <c r="AU508"/>
  <c r="AS508" s="1"/>
  <c r="AU512"/>
  <c r="AS512" s="1"/>
  <c r="AU516"/>
  <c r="AS516" s="1"/>
  <c r="AU520"/>
  <c r="AS520" s="1"/>
  <c r="AU524"/>
  <c r="AS524" s="1"/>
  <c r="AU483"/>
  <c r="AS483" s="1"/>
  <c r="AU487"/>
  <c r="AS487" s="1"/>
  <c r="AU491"/>
  <c r="AS491" s="1"/>
  <c r="AU495"/>
  <c r="AS495" s="1"/>
  <c r="AU499"/>
  <c r="AS499" s="1"/>
  <c r="AU503"/>
  <c r="AS503" s="1"/>
  <c r="AU507"/>
  <c r="AS507" s="1"/>
  <c r="AU511"/>
  <c r="AS511" s="1"/>
  <c r="AU515"/>
  <c r="AS515" s="1"/>
  <c r="AU519"/>
  <c r="AS519" s="1"/>
  <c r="AU523"/>
  <c r="AS523" s="1"/>
  <c r="AU481"/>
  <c r="AS481" s="1"/>
  <c r="AU482"/>
  <c r="AS482" s="1"/>
  <c r="AU486"/>
  <c r="AS486" s="1"/>
  <c r="AU490"/>
  <c r="AS490" s="1"/>
  <c r="AU494"/>
  <c r="AS494" s="1"/>
  <c r="AU498"/>
  <c r="AS498" s="1"/>
  <c r="AU502"/>
  <c r="AS502" s="1"/>
  <c r="AU506"/>
  <c r="AS506" s="1"/>
  <c r="AU510"/>
  <c r="AS510" s="1"/>
  <c r="AU514"/>
  <c r="AS514" s="1"/>
  <c r="AU518"/>
  <c r="AS518" s="1"/>
  <c r="AU522"/>
  <c r="AS522" s="1"/>
  <c r="AU526"/>
  <c r="AU485"/>
  <c r="AS485" s="1"/>
  <c r="AU489"/>
  <c r="AS489" s="1"/>
  <c r="AU493"/>
  <c r="AS493" s="1"/>
  <c r="AU497"/>
  <c r="AS497" s="1"/>
  <c r="AU501"/>
  <c r="AS501" s="1"/>
  <c r="AU505"/>
  <c r="AS505" s="1"/>
  <c r="AU509"/>
  <c r="AS509" s="1"/>
  <c r="AU513"/>
  <c r="AS513" s="1"/>
  <c r="AU517"/>
  <c r="AS517" s="1"/>
  <c r="AU521"/>
  <c r="AS521" s="1"/>
  <c r="AU525"/>
  <c r="AS525" s="1"/>
  <c r="K18" i="3"/>
  <c r="AC16" i="10"/>
  <c r="Z16"/>
  <c r="AY480" s="1"/>
  <c r="HS18" i="3"/>
  <c r="BT48" i="10"/>
  <c r="BU48"/>
  <c r="BX48"/>
  <c r="Y16" s="1"/>
  <c r="AX480" s="1"/>
  <c r="BW48"/>
  <c r="BY48" s="1"/>
  <c r="HL18" i="3"/>
  <c r="BQ48" i="10"/>
  <c r="HM18" i="3" s="1"/>
  <c r="AP487" i="10"/>
  <c r="AP489" s="1"/>
  <c r="Q16" s="1"/>
  <c r="AP678"/>
  <c r="AP680" s="1"/>
  <c r="AP144"/>
  <c r="AU81"/>
  <c r="AS81" s="1"/>
  <c r="AU77"/>
  <c r="AS77" s="1"/>
  <c r="AU73"/>
  <c r="AS73" s="1"/>
  <c r="AU69"/>
  <c r="AS69" s="1"/>
  <c r="AU65"/>
  <c r="AS65" s="1"/>
  <c r="AU61"/>
  <c r="AS61" s="1"/>
  <c r="AU57"/>
  <c r="AS57" s="1"/>
  <c r="AU53"/>
  <c r="AS53" s="1"/>
  <c r="AU49"/>
  <c r="AS49" s="1"/>
  <c r="AU45"/>
  <c r="AS45" s="1"/>
  <c r="HV9" i="3"/>
  <c r="HZ9" s="1"/>
  <c r="I9"/>
  <c r="AH9" s="1"/>
  <c r="T11" i="10"/>
  <c r="BX43" s="1"/>
  <c r="AU776"/>
  <c r="AS776" s="1"/>
  <c r="AU778"/>
  <c r="AS778" s="1"/>
  <c r="AU780"/>
  <c r="AS780" s="1"/>
  <c r="AU782"/>
  <c r="AS782" s="1"/>
  <c r="AU784"/>
  <c r="AS784" s="1"/>
  <c r="AU786"/>
  <c r="AS786" s="1"/>
  <c r="AU788"/>
  <c r="AS788" s="1"/>
  <c r="AU790"/>
  <c r="AS790" s="1"/>
  <c r="AU792"/>
  <c r="AS792" s="1"/>
  <c r="AU794"/>
  <c r="AS794" s="1"/>
  <c r="AU796"/>
  <c r="AS796" s="1"/>
  <c r="AU798"/>
  <c r="AS798" s="1"/>
  <c r="AU800"/>
  <c r="AS800" s="1"/>
  <c r="AU802"/>
  <c r="AS802" s="1"/>
  <c r="AU804"/>
  <c r="AS804" s="1"/>
  <c r="AU806"/>
  <c r="AS806" s="1"/>
  <c r="AU808"/>
  <c r="AS808" s="1"/>
  <c r="AU810"/>
  <c r="AS810" s="1"/>
  <c r="AU812"/>
  <c r="AS812" s="1"/>
  <c r="AU814"/>
  <c r="AS814" s="1"/>
  <c r="AU816"/>
  <c r="AS816" s="1"/>
  <c r="AU818"/>
  <c r="AS818" s="1"/>
  <c r="AU820"/>
  <c r="AU777"/>
  <c r="AS777" s="1"/>
  <c r="AU779"/>
  <c r="AS779" s="1"/>
  <c r="AU781"/>
  <c r="AS781" s="1"/>
  <c r="AU783"/>
  <c r="AS783" s="1"/>
  <c r="AU785"/>
  <c r="AS785" s="1"/>
  <c r="AU787"/>
  <c r="AS787" s="1"/>
  <c r="AU789"/>
  <c r="AS789" s="1"/>
  <c r="AU791"/>
  <c r="AS791" s="1"/>
  <c r="AU793"/>
  <c r="AS793" s="1"/>
  <c r="AU795"/>
  <c r="AS795" s="1"/>
  <c r="AU797"/>
  <c r="AS797" s="1"/>
  <c r="AU799"/>
  <c r="AS799" s="1"/>
  <c r="AU801"/>
  <c r="AS801" s="1"/>
  <c r="AU803"/>
  <c r="AS803" s="1"/>
  <c r="AU805"/>
  <c r="AS805" s="1"/>
  <c r="AU807"/>
  <c r="AS807" s="1"/>
  <c r="AU809"/>
  <c r="AS809" s="1"/>
  <c r="AU811"/>
  <c r="AS811" s="1"/>
  <c r="AU813"/>
  <c r="AS813" s="1"/>
  <c r="AU815"/>
  <c r="AS815" s="1"/>
  <c r="AU817"/>
  <c r="AS817" s="1"/>
  <c r="AU819"/>
  <c r="AS819" s="1"/>
  <c r="AU775"/>
  <c r="AU875"/>
  <c r="AS875" s="1"/>
  <c r="AU877"/>
  <c r="AS877" s="1"/>
  <c r="AU879"/>
  <c r="AS879" s="1"/>
  <c r="AU881"/>
  <c r="AS881" s="1"/>
  <c r="AU883"/>
  <c r="AS883" s="1"/>
  <c r="AU885"/>
  <c r="AS885" s="1"/>
  <c r="AU887"/>
  <c r="AS887" s="1"/>
  <c r="AU889"/>
  <c r="AS889" s="1"/>
  <c r="AU891"/>
  <c r="AS891" s="1"/>
  <c r="AU893"/>
  <c r="AS893" s="1"/>
  <c r="AU895"/>
  <c r="AS895" s="1"/>
  <c r="AU897"/>
  <c r="AS897" s="1"/>
  <c r="AU899"/>
  <c r="AS899" s="1"/>
  <c r="AU901"/>
  <c r="AS901" s="1"/>
  <c r="AU903"/>
  <c r="AS903" s="1"/>
  <c r="AU905"/>
  <c r="AS905" s="1"/>
  <c r="AU907"/>
  <c r="AS907" s="1"/>
  <c r="AU909"/>
  <c r="AS909" s="1"/>
  <c r="AU911"/>
  <c r="AS911" s="1"/>
  <c r="AU913"/>
  <c r="AS913" s="1"/>
  <c r="AU915"/>
  <c r="AS915" s="1"/>
  <c r="AU917"/>
  <c r="AS917" s="1"/>
  <c r="AU874"/>
  <c r="AS874" s="1"/>
  <c r="AU876"/>
  <c r="AS876" s="1"/>
  <c r="AU878"/>
  <c r="AS878" s="1"/>
  <c r="AU880"/>
  <c r="AS880" s="1"/>
  <c r="AU882"/>
  <c r="AS882" s="1"/>
  <c r="AU884"/>
  <c r="AS884" s="1"/>
  <c r="AU886"/>
  <c r="AS886" s="1"/>
  <c r="AU888"/>
  <c r="AS888" s="1"/>
  <c r="AU890"/>
  <c r="AS890" s="1"/>
  <c r="AU892"/>
  <c r="AS892" s="1"/>
  <c r="AU894"/>
  <c r="AS894" s="1"/>
  <c r="AU896"/>
  <c r="AS896" s="1"/>
  <c r="AU898"/>
  <c r="AS898" s="1"/>
  <c r="AU900"/>
  <c r="AS900" s="1"/>
  <c r="AU902"/>
  <c r="AS902" s="1"/>
  <c r="AU904"/>
  <c r="AS904" s="1"/>
  <c r="AU906"/>
  <c r="AS906" s="1"/>
  <c r="AU908"/>
  <c r="AS908" s="1"/>
  <c r="AU910"/>
  <c r="AS910" s="1"/>
  <c r="AU912"/>
  <c r="AS912" s="1"/>
  <c r="AU914"/>
  <c r="AS914" s="1"/>
  <c r="AU916"/>
  <c r="AS916" s="1"/>
  <c r="AU918"/>
  <c r="AU873"/>
  <c r="AU924"/>
  <c r="AS924" s="1"/>
  <c r="AU926"/>
  <c r="AS926" s="1"/>
  <c r="AU928"/>
  <c r="AS928" s="1"/>
  <c r="AU930"/>
  <c r="AS930" s="1"/>
  <c r="AU932"/>
  <c r="AS932" s="1"/>
  <c r="AU934"/>
  <c r="AS934" s="1"/>
  <c r="AU936"/>
  <c r="AS936" s="1"/>
  <c r="AU938"/>
  <c r="AS938" s="1"/>
  <c r="AU940"/>
  <c r="AS940" s="1"/>
  <c r="AU942"/>
  <c r="AS942" s="1"/>
  <c r="AU944"/>
  <c r="AS944" s="1"/>
  <c r="AU946"/>
  <c r="AS946" s="1"/>
  <c r="AU948"/>
  <c r="AS948" s="1"/>
  <c r="AU950"/>
  <c r="AS950" s="1"/>
  <c r="AU952"/>
  <c r="AS952" s="1"/>
  <c r="AU954"/>
  <c r="AS954" s="1"/>
  <c r="AU956"/>
  <c r="AS956" s="1"/>
  <c r="AU958"/>
  <c r="AS958" s="1"/>
  <c r="AU960"/>
  <c r="AS960" s="1"/>
  <c r="AU962"/>
  <c r="AS962" s="1"/>
  <c r="AU964"/>
  <c r="AS964" s="1"/>
  <c r="AU966"/>
  <c r="AS966" s="1"/>
  <c r="AU923"/>
  <c r="AS923" s="1"/>
  <c r="AU925"/>
  <c r="AS925" s="1"/>
  <c r="AU927"/>
  <c r="AS927" s="1"/>
  <c r="AU929"/>
  <c r="AS929" s="1"/>
  <c r="AU931"/>
  <c r="AS931" s="1"/>
  <c r="AU933"/>
  <c r="AS933" s="1"/>
  <c r="AU935"/>
  <c r="AS935" s="1"/>
  <c r="AU937"/>
  <c r="AS937" s="1"/>
  <c r="AU939"/>
  <c r="AS939" s="1"/>
  <c r="AU941"/>
  <c r="AS941" s="1"/>
  <c r="AU943"/>
  <c r="AS943" s="1"/>
  <c r="AU945"/>
  <c r="AS945" s="1"/>
  <c r="AU947"/>
  <c r="AS947" s="1"/>
  <c r="AU949"/>
  <c r="AS949" s="1"/>
  <c r="AU951"/>
  <c r="AS951" s="1"/>
  <c r="AU953"/>
  <c r="AS953" s="1"/>
  <c r="AU955"/>
  <c r="AS955" s="1"/>
  <c r="AU957"/>
  <c r="AS957" s="1"/>
  <c r="AU959"/>
  <c r="AS959" s="1"/>
  <c r="AU961"/>
  <c r="AS961" s="1"/>
  <c r="AU963"/>
  <c r="AS963" s="1"/>
  <c r="AU965"/>
  <c r="AS965" s="1"/>
  <c r="AU967"/>
  <c r="AU922"/>
  <c r="AU973"/>
  <c r="AS973" s="1"/>
  <c r="AU975"/>
  <c r="AS975" s="1"/>
  <c r="AU977"/>
  <c r="AS977" s="1"/>
  <c r="AU979"/>
  <c r="AS979" s="1"/>
  <c r="AU981"/>
  <c r="AS981" s="1"/>
  <c r="AU983"/>
  <c r="AS983" s="1"/>
  <c r="AU985"/>
  <c r="AS985" s="1"/>
  <c r="AU987"/>
  <c r="AS987" s="1"/>
  <c r="AU989"/>
  <c r="AS989" s="1"/>
  <c r="AU991"/>
  <c r="AS991" s="1"/>
  <c r="AU993"/>
  <c r="AS993" s="1"/>
  <c r="AU995"/>
  <c r="AS995" s="1"/>
  <c r="AU997"/>
  <c r="AS997" s="1"/>
  <c r="AU999"/>
  <c r="AS999" s="1"/>
  <c r="AU1001"/>
  <c r="AS1001" s="1"/>
  <c r="AU1003"/>
  <c r="AS1003" s="1"/>
  <c r="AU1005"/>
  <c r="AS1005" s="1"/>
  <c r="AU1007"/>
  <c r="AS1007" s="1"/>
  <c r="AU1009"/>
  <c r="AS1009" s="1"/>
  <c r="AU1011"/>
  <c r="AS1011" s="1"/>
  <c r="AU1013"/>
  <c r="AS1013" s="1"/>
  <c r="AU1015"/>
  <c r="AS1015" s="1"/>
  <c r="AU972"/>
  <c r="AS972" s="1"/>
  <c r="AU974"/>
  <c r="AS974" s="1"/>
  <c r="AU976"/>
  <c r="AS976" s="1"/>
  <c r="AU978"/>
  <c r="AS978" s="1"/>
  <c r="AU980"/>
  <c r="AS980" s="1"/>
  <c r="AU982"/>
  <c r="AS982" s="1"/>
  <c r="AU984"/>
  <c r="AS984" s="1"/>
  <c r="AU986"/>
  <c r="AS986" s="1"/>
  <c r="AU988"/>
  <c r="AS988" s="1"/>
  <c r="AU990"/>
  <c r="AS990" s="1"/>
  <c r="AU992"/>
  <c r="AS992" s="1"/>
  <c r="AU994"/>
  <c r="AS994" s="1"/>
  <c r="AU996"/>
  <c r="AS996" s="1"/>
  <c r="AU998"/>
  <c r="AS998" s="1"/>
  <c r="AU1000"/>
  <c r="AS1000" s="1"/>
  <c r="AU1002"/>
  <c r="AS1002" s="1"/>
  <c r="AU1004"/>
  <c r="AS1004" s="1"/>
  <c r="AU1006"/>
  <c r="AS1006" s="1"/>
  <c r="AU1008"/>
  <c r="AS1008" s="1"/>
  <c r="AU1010"/>
  <c r="AS1010" s="1"/>
  <c r="AU1012"/>
  <c r="AS1012" s="1"/>
  <c r="AU1014"/>
  <c r="AS1014" s="1"/>
  <c r="AU971"/>
  <c r="AT972" s="1"/>
  <c r="AT974" s="1"/>
  <c r="AU1161"/>
  <c r="AS1161" s="1"/>
  <c r="AU1163"/>
  <c r="AS1163" s="1"/>
  <c r="AU1165"/>
  <c r="AS1165" s="1"/>
  <c r="AU1167"/>
  <c r="AS1167" s="1"/>
  <c r="AU1169"/>
  <c r="AS1169" s="1"/>
  <c r="AU1171"/>
  <c r="AS1171" s="1"/>
  <c r="AU1173"/>
  <c r="AS1173" s="1"/>
  <c r="AU1175"/>
  <c r="AS1175" s="1"/>
  <c r="AU1177"/>
  <c r="AS1177" s="1"/>
  <c r="AU1179"/>
  <c r="AS1179" s="1"/>
  <c r="AU1181"/>
  <c r="AS1181" s="1"/>
  <c r="AU1183"/>
  <c r="AS1183" s="1"/>
  <c r="AU1185"/>
  <c r="AS1185" s="1"/>
  <c r="AU1187"/>
  <c r="AS1187" s="1"/>
  <c r="AU1189"/>
  <c r="AS1189" s="1"/>
  <c r="AU1191"/>
  <c r="AS1191" s="1"/>
  <c r="AU1193"/>
  <c r="AS1193" s="1"/>
  <c r="AU1195"/>
  <c r="AS1195" s="1"/>
  <c r="AU1197"/>
  <c r="AS1197" s="1"/>
  <c r="AU1199"/>
  <c r="AS1199" s="1"/>
  <c r="AU1201"/>
  <c r="AS1201" s="1"/>
  <c r="AU1160"/>
  <c r="AS1160" s="1"/>
  <c r="AU1162"/>
  <c r="AS1162" s="1"/>
  <c r="AU1164"/>
  <c r="AS1164" s="1"/>
  <c r="AU1166"/>
  <c r="AS1166" s="1"/>
  <c r="AU1168"/>
  <c r="AS1168" s="1"/>
  <c r="AU1170"/>
  <c r="AS1170" s="1"/>
  <c r="AU1172"/>
  <c r="AS1172" s="1"/>
  <c r="AU1174"/>
  <c r="AS1174" s="1"/>
  <c r="AU1176"/>
  <c r="AS1176" s="1"/>
  <c r="AU1178"/>
  <c r="AS1178" s="1"/>
  <c r="AU1180"/>
  <c r="AS1180" s="1"/>
  <c r="AU1182"/>
  <c r="AS1182" s="1"/>
  <c r="AU1184"/>
  <c r="AS1184" s="1"/>
  <c r="AU1186"/>
  <c r="AS1186" s="1"/>
  <c r="AU1188"/>
  <c r="AS1188" s="1"/>
  <c r="AU1190"/>
  <c r="AS1190" s="1"/>
  <c r="AU1192"/>
  <c r="AU1194"/>
  <c r="AS1194" s="1"/>
  <c r="AU1196"/>
  <c r="AS1196" s="1"/>
  <c r="AU1198"/>
  <c r="AS1198" s="1"/>
  <c r="AU1200"/>
  <c r="AU1202"/>
  <c r="AS1202" s="1"/>
  <c r="AU1159"/>
  <c r="AT1165" s="1"/>
  <c r="HN12" i="3"/>
  <c r="CE42" i="10"/>
  <c r="CD42"/>
  <c r="CF42" s="1"/>
  <c r="BW46"/>
  <c r="BY46" s="1"/>
  <c r="BX46"/>
  <c r="Y14" s="1"/>
  <c r="BX41"/>
  <c r="AU726"/>
  <c r="AU728"/>
  <c r="AS728" s="1"/>
  <c r="AU730"/>
  <c r="AS730" s="1"/>
  <c r="AU732"/>
  <c r="AS732" s="1"/>
  <c r="AU734"/>
  <c r="AS734" s="1"/>
  <c r="AU736"/>
  <c r="AS736" s="1"/>
  <c r="AU738"/>
  <c r="AS738" s="1"/>
  <c r="AU740"/>
  <c r="AS740" s="1"/>
  <c r="AU742"/>
  <c r="AS742" s="1"/>
  <c r="AU744"/>
  <c r="AS744" s="1"/>
  <c r="AU746"/>
  <c r="AS746" s="1"/>
  <c r="AU748"/>
  <c r="AS748" s="1"/>
  <c r="AU750"/>
  <c r="AS750" s="1"/>
  <c r="AU752"/>
  <c r="AS752" s="1"/>
  <c r="AU754"/>
  <c r="AS754" s="1"/>
  <c r="AU756"/>
  <c r="AS756" s="1"/>
  <c r="AU758"/>
  <c r="AS758" s="1"/>
  <c r="AU760"/>
  <c r="AS760" s="1"/>
  <c r="AU762"/>
  <c r="AS762" s="1"/>
  <c r="AU764"/>
  <c r="AS764" s="1"/>
  <c r="AU766"/>
  <c r="AS766" s="1"/>
  <c r="AU768"/>
  <c r="AS768" s="1"/>
  <c r="AU770"/>
  <c r="AS770" s="1"/>
  <c r="AU727"/>
  <c r="AS727" s="1"/>
  <c r="AU729"/>
  <c r="AS729" s="1"/>
  <c r="AU731"/>
  <c r="AS731" s="1"/>
  <c r="AU733"/>
  <c r="AS733" s="1"/>
  <c r="AU735"/>
  <c r="AS735" s="1"/>
  <c r="AU737"/>
  <c r="AS737" s="1"/>
  <c r="AU739"/>
  <c r="AS739" s="1"/>
  <c r="AU741"/>
  <c r="AS741" s="1"/>
  <c r="AU743"/>
  <c r="AS743" s="1"/>
  <c r="AU745"/>
  <c r="AS745" s="1"/>
  <c r="AU747"/>
  <c r="AS747" s="1"/>
  <c r="AU749"/>
  <c r="AS749" s="1"/>
  <c r="AU751"/>
  <c r="AS751" s="1"/>
  <c r="AU753"/>
  <c r="AS753" s="1"/>
  <c r="AU755"/>
  <c r="AS755" s="1"/>
  <c r="AU757"/>
  <c r="AS757" s="1"/>
  <c r="AU759"/>
  <c r="AS759" s="1"/>
  <c r="AU761"/>
  <c r="AS761" s="1"/>
  <c r="AU763"/>
  <c r="AS763" s="1"/>
  <c r="AU765"/>
  <c r="AS765" s="1"/>
  <c r="AU767"/>
  <c r="AS767" s="1"/>
  <c r="AU769"/>
  <c r="AS769" s="1"/>
  <c r="AU771"/>
  <c r="AU826"/>
  <c r="AS826" s="1"/>
  <c r="AU828"/>
  <c r="AS828" s="1"/>
  <c r="AU830"/>
  <c r="AS830" s="1"/>
  <c r="AU832"/>
  <c r="AS832" s="1"/>
  <c r="AU834"/>
  <c r="AS834" s="1"/>
  <c r="AU836"/>
  <c r="AS836" s="1"/>
  <c r="AU838"/>
  <c r="AS838" s="1"/>
  <c r="AU840"/>
  <c r="AS840" s="1"/>
  <c r="AU842"/>
  <c r="AS842" s="1"/>
  <c r="AU844"/>
  <c r="AS844" s="1"/>
  <c r="AU846"/>
  <c r="AS846" s="1"/>
  <c r="AU848"/>
  <c r="AS848" s="1"/>
  <c r="AU850"/>
  <c r="AS850" s="1"/>
  <c r="AU852"/>
  <c r="AS852" s="1"/>
  <c r="AU854"/>
  <c r="AS854" s="1"/>
  <c r="AU856"/>
  <c r="AS856" s="1"/>
  <c r="AU858"/>
  <c r="AS858" s="1"/>
  <c r="AU860"/>
  <c r="AS860" s="1"/>
  <c r="AU862"/>
  <c r="AS862" s="1"/>
  <c r="AU864"/>
  <c r="AS864" s="1"/>
  <c r="AU866"/>
  <c r="AS866" s="1"/>
  <c r="AU868"/>
  <c r="AS868" s="1"/>
  <c r="AU824"/>
  <c r="AU825"/>
  <c r="AS825" s="1"/>
  <c r="AU827"/>
  <c r="AS827" s="1"/>
  <c r="AU829"/>
  <c r="AS829" s="1"/>
  <c r="AU831"/>
  <c r="AS831" s="1"/>
  <c r="AU833"/>
  <c r="AS833" s="1"/>
  <c r="AU835"/>
  <c r="AS835" s="1"/>
  <c r="AU837"/>
  <c r="AS837" s="1"/>
  <c r="AU839"/>
  <c r="AS839" s="1"/>
  <c r="AU841"/>
  <c r="AS841" s="1"/>
  <c r="AU843"/>
  <c r="AS843" s="1"/>
  <c r="AU845"/>
  <c r="AS845" s="1"/>
  <c r="AU847"/>
  <c r="AS847" s="1"/>
  <c r="AU849"/>
  <c r="AS849" s="1"/>
  <c r="AU851"/>
  <c r="AS851" s="1"/>
  <c r="AU853"/>
  <c r="AS853" s="1"/>
  <c r="AU855"/>
  <c r="AS855" s="1"/>
  <c r="AU857"/>
  <c r="AS857" s="1"/>
  <c r="AU859"/>
  <c r="AS859" s="1"/>
  <c r="AU861"/>
  <c r="AS861" s="1"/>
  <c r="AU863"/>
  <c r="AS863" s="1"/>
  <c r="AU865"/>
  <c r="AS865" s="1"/>
  <c r="AU867"/>
  <c r="AS867" s="1"/>
  <c r="AU869"/>
  <c r="AU1020"/>
  <c r="AS1020" s="1"/>
  <c r="AU1022"/>
  <c r="AS1022" s="1"/>
  <c r="AU1024"/>
  <c r="AS1024" s="1"/>
  <c r="AU1026"/>
  <c r="AS1026" s="1"/>
  <c r="AU1028"/>
  <c r="AS1028" s="1"/>
  <c r="AU1030"/>
  <c r="AS1030" s="1"/>
  <c r="AU1032"/>
  <c r="AS1032" s="1"/>
  <c r="AU1034"/>
  <c r="AS1034" s="1"/>
  <c r="AU1036"/>
  <c r="AS1036" s="1"/>
  <c r="AU1038"/>
  <c r="AS1038" s="1"/>
  <c r="AU1040"/>
  <c r="AS1040" s="1"/>
  <c r="AU1042"/>
  <c r="AS1042" s="1"/>
  <c r="AU1044"/>
  <c r="AS1044" s="1"/>
  <c r="AU1046"/>
  <c r="AS1046" s="1"/>
  <c r="AU1048"/>
  <c r="AS1048" s="1"/>
  <c r="AU1050"/>
  <c r="AS1050" s="1"/>
  <c r="AU1052"/>
  <c r="AS1052" s="1"/>
  <c r="AU1054"/>
  <c r="AS1054" s="1"/>
  <c r="AU1056"/>
  <c r="AS1056" s="1"/>
  <c r="AU1019"/>
  <c r="AS1019" s="1"/>
  <c r="AU1023"/>
  <c r="AS1023" s="1"/>
  <c r="AU1027"/>
  <c r="AS1027" s="1"/>
  <c r="AU1031"/>
  <c r="AS1031" s="1"/>
  <c r="AU1035"/>
  <c r="AS1035" s="1"/>
  <c r="AU1039"/>
  <c r="AS1039" s="1"/>
  <c r="AU1043"/>
  <c r="AS1043" s="1"/>
  <c r="AU1047"/>
  <c r="AS1047" s="1"/>
  <c r="AU1051"/>
  <c r="AS1051" s="1"/>
  <c r="AU1055"/>
  <c r="AS1055" s="1"/>
  <c r="AU1058"/>
  <c r="AS1058" s="1"/>
  <c r="AU1060"/>
  <c r="AS1060" s="1"/>
  <c r="AU1021"/>
  <c r="AS1021" s="1"/>
  <c r="AU1025"/>
  <c r="AS1025" s="1"/>
  <c r="AU1029"/>
  <c r="AS1029" s="1"/>
  <c r="AU1033"/>
  <c r="AS1033" s="1"/>
  <c r="AU1037"/>
  <c r="AS1037" s="1"/>
  <c r="AU1041"/>
  <c r="AS1041" s="1"/>
  <c r="AU1045"/>
  <c r="AS1045" s="1"/>
  <c r="AU1049"/>
  <c r="AS1049" s="1"/>
  <c r="AU1053"/>
  <c r="AS1053" s="1"/>
  <c r="AU1057"/>
  <c r="AS1057" s="1"/>
  <c r="AU1059"/>
  <c r="AS1059" s="1"/>
  <c r="AU1061"/>
  <c r="AS1061" s="1"/>
  <c r="AU1018"/>
  <c r="AU1067"/>
  <c r="AS1067" s="1"/>
  <c r="AU1069"/>
  <c r="AS1069" s="1"/>
  <c r="AU1071"/>
  <c r="AS1071" s="1"/>
  <c r="AU1073"/>
  <c r="AS1073" s="1"/>
  <c r="AU1075"/>
  <c r="AS1075" s="1"/>
  <c r="AU1077"/>
  <c r="AS1077" s="1"/>
  <c r="AU1079"/>
  <c r="AS1079" s="1"/>
  <c r="AU1081"/>
  <c r="AS1081" s="1"/>
  <c r="AU1083"/>
  <c r="AS1083" s="1"/>
  <c r="AU1085"/>
  <c r="AS1085" s="1"/>
  <c r="AU1087"/>
  <c r="AS1087" s="1"/>
  <c r="AU1089"/>
  <c r="AS1089" s="1"/>
  <c r="AU1091"/>
  <c r="AS1091" s="1"/>
  <c r="AU1093"/>
  <c r="AS1093" s="1"/>
  <c r="AU1095"/>
  <c r="AS1095" s="1"/>
  <c r="AU1097"/>
  <c r="AS1097" s="1"/>
  <c r="AU1099"/>
  <c r="AS1099" s="1"/>
  <c r="AU1101"/>
  <c r="AS1101" s="1"/>
  <c r="AU1103"/>
  <c r="AS1103" s="1"/>
  <c r="AU1105"/>
  <c r="AS1105" s="1"/>
  <c r="AU1107"/>
  <c r="AS1107" s="1"/>
  <c r="AU1066"/>
  <c r="AS1066" s="1"/>
  <c r="AU1070"/>
  <c r="AS1070" s="1"/>
  <c r="AU1074"/>
  <c r="AS1074" s="1"/>
  <c r="AU1078"/>
  <c r="AS1078" s="1"/>
  <c r="AU1082"/>
  <c r="AS1082" s="1"/>
  <c r="AU1086"/>
  <c r="AS1086" s="1"/>
  <c r="AU1090"/>
  <c r="AS1090" s="1"/>
  <c r="AU1094"/>
  <c r="AS1094" s="1"/>
  <c r="AU1098"/>
  <c r="AS1098" s="1"/>
  <c r="AU1102"/>
  <c r="AS1102" s="1"/>
  <c r="AU1106"/>
  <c r="AS1106" s="1"/>
  <c r="AU1065"/>
  <c r="AT1066" s="1"/>
  <c r="AT1068" s="1"/>
  <c r="AT1073" s="1"/>
  <c r="V28" s="1"/>
  <c r="AU1068"/>
  <c r="AS1068" s="1"/>
  <c r="AU1072"/>
  <c r="AS1072" s="1"/>
  <c r="AU1076"/>
  <c r="AS1076" s="1"/>
  <c r="AU1080"/>
  <c r="AS1080" s="1"/>
  <c r="AU1084"/>
  <c r="AS1084" s="1"/>
  <c r="AU1088"/>
  <c r="AS1088" s="1"/>
  <c r="AU1092"/>
  <c r="AS1092" s="1"/>
  <c r="AU1096"/>
  <c r="AS1096" s="1"/>
  <c r="AU1100"/>
  <c r="AS1100" s="1"/>
  <c r="AU1104"/>
  <c r="AS1104" s="1"/>
  <c r="AU1108"/>
  <c r="AS1108" s="1"/>
  <c r="AU1114"/>
  <c r="AS1114" s="1"/>
  <c r="AU1116"/>
  <c r="AS1116" s="1"/>
  <c r="AU1118"/>
  <c r="AS1118" s="1"/>
  <c r="AU1120"/>
  <c r="AS1120" s="1"/>
  <c r="AU1122"/>
  <c r="AS1122" s="1"/>
  <c r="AU1124"/>
  <c r="AS1124" s="1"/>
  <c r="AU1126"/>
  <c r="AS1126" s="1"/>
  <c r="AU1128"/>
  <c r="AS1128" s="1"/>
  <c r="AU1130"/>
  <c r="AS1130" s="1"/>
  <c r="AU1132"/>
  <c r="AS1132" s="1"/>
  <c r="AU1134"/>
  <c r="AS1134" s="1"/>
  <c r="AU1136"/>
  <c r="AS1136" s="1"/>
  <c r="AU1138"/>
  <c r="AS1138" s="1"/>
  <c r="AU1140"/>
  <c r="AS1140" s="1"/>
  <c r="AU1142"/>
  <c r="AS1142" s="1"/>
  <c r="AU1144"/>
  <c r="AS1144" s="1"/>
  <c r="AU1146"/>
  <c r="AS1146" s="1"/>
  <c r="AU1148"/>
  <c r="AS1148" s="1"/>
  <c r="AU1150"/>
  <c r="AS1150" s="1"/>
  <c r="AU1152"/>
  <c r="AS1152" s="1"/>
  <c r="AU1154"/>
  <c r="AS1154" s="1"/>
  <c r="AU1113"/>
  <c r="AS1113" s="1"/>
  <c r="AU1115"/>
  <c r="AS1115" s="1"/>
  <c r="AU1117"/>
  <c r="AS1117" s="1"/>
  <c r="AU1119"/>
  <c r="AS1119" s="1"/>
  <c r="AU1121"/>
  <c r="AS1121" s="1"/>
  <c r="AU1123"/>
  <c r="AS1123" s="1"/>
  <c r="AU1125"/>
  <c r="AS1125" s="1"/>
  <c r="AU1127"/>
  <c r="AS1127" s="1"/>
  <c r="AU1129"/>
  <c r="AS1129" s="1"/>
  <c r="AU1131"/>
  <c r="AS1131" s="1"/>
  <c r="AU1133"/>
  <c r="AS1133" s="1"/>
  <c r="AU1135"/>
  <c r="AS1135" s="1"/>
  <c r="AU1137"/>
  <c r="AS1137" s="1"/>
  <c r="AU1139"/>
  <c r="AS1139" s="1"/>
  <c r="AU1141"/>
  <c r="AS1141" s="1"/>
  <c r="AU1143"/>
  <c r="AS1143" s="1"/>
  <c r="AU1145"/>
  <c r="AS1145" s="1"/>
  <c r="AU1147"/>
  <c r="AS1147" s="1"/>
  <c r="AU1149"/>
  <c r="AS1149" s="1"/>
  <c r="AU1151"/>
  <c r="AS1151" s="1"/>
  <c r="AU1153"/>
  <c r="AS1153" s="1"/>
  <c r="AU1155"/>
  <c r="AS1155" s="1"/>
  <c r="AU1112"/>
  <c r="AT1113" s="1"/>
  <c r="AT1115" s="1"/>
  <c r="AT1120" s="1"/>
  <c r="V29" s="1"/>
  <c r="BX47"/>
  <c r="BW47"/>
  <c r="BY47" s="1"/>
  <c r="AU137"/>
  <c r="AU140" s="1"/>
  <c r="AS140" s="1"/>
  <c r="AP438"/>
  <c r="AP440" s="1"/>
  <c r="Q15" s="1"/>
  <c r="AP433"/>
  <c r="AP435" s="1"/>
  <c r="HL17" i="3"/>
  <c r="K17"/>
  <c r="AC15" i="10"/>
  <c r="HM17" i="3"/>
  <c r="Z15" i="10"/>
  <c r="HS17" i="3"/>
  <c r="BU47" i="10"/>
  <c r="BT47"/>
  <c r="AT431"/>
  <c r="AT432" s="1"/>
  <c r="AU431"/>
  <c r="AT137"/>
  <c r="HL11" i="3"/>
  <c r="HM16"/>
  <c r="HM11"/>
  <c r="AU385" i="10"/>
  <c r="AS385" s="1"/>
  <c r="AU387"/>
  <c r="AS387" s="1"/>
  <c r="AU389"/>
  <c r="AS389" s="1"/>
  <c r="AU391"/>
  <c r="AS391" s="1"/>
  <c r="AU393"/>
  <c r="AS393" s="1"/>
  <c r="AU395"/>
  <c r="AS395" s="1"/>
  <c r="AU397"/>
  <c r="AS397" s="1"/>
  <c r="AU399"/>
  <c r="AS399" s="1"/>
  <c r="AU401"/>
  <c r="AS401" s="1"/>
  <c r="AU403"/>
  <c r="AS403" s="1"/>
  <c r="AU405"/>
  <c r="AS405" s="1"/>
  <c r="AU407"/>
  <c r="AS407" s="1"/>
  <c r="AU409"/>
  <c r="AS409" s="1"/>
  <c r="AU411"/>
  <c r="AS411" s="1"/>
  <c r="AU413"/>
  <c r="AS413" s="1"/>
  <c r="AU415"/>
  <c r="AS415" s="1"/>
  <c r="AU417"/>
  <c r="AS417" s="1"/>
  <c r="AU419"/>
  <c r="AS419" s="1"/>
  <c r="AU421"/>
  <c r="AS421" s="1"/>
  <c r="AU423"/>
  <c r="AS423" s="1"/>
  <c r="AU425"/>
  <c r="AS425" s="1"/>
  <c r="AU427"/>
  <c r="AS427" s="1"/>
  <c r="AU383"/>
  <c r="AU384"/>
  <c r="AS384" s="1"/>
  <c r="AU386"/>
  <c r="AS386" s="1"/>
  <c r="AU388"/>
  <c r="AS388" s="1"/>
  <c r="AU390"/>
  <c r="AS390" s="1"/>
  <c r="AU392"/>
  <c r="AS392" s="1"/>
  <c r="AU394"/>
  <c r="AS394" s="1"/>
  <c r="AU396"/>
  <c r="AS396" s="1"/>
  <c r="AU398"/>
  <c r="AS398" s="1"/>
  <c r="AU400"/>
  <c r="AS400" s="1"/>
  <c r="AU402"/>
  <c r="AS402" s="1"/>
  <c r="AU404"/>
  <c r="AS404" s="1"/>
  <c r="AU406"/>
  <c r="AS406" s="1"/>
  <c r="AU408"/>
  <c r="AS408" s="1"/>
  <c r="AU410"/>
  <c r="AS410" s="1"/>
  <c r="AU412"/>
  <c r="AS412" s="1"/>
  <c r="AU414"/>
  <c r="AS414" s="1"/>
  <c r="AU416"/>
  <c r="AS416" s="1"/>
  <c r="AU418"/>
  <c r="AS418" s="1"/>
  <c r="AU420"/>
  <c r="AS420" s="1"/>
  <c r="AU422"/>
  <c r="AS422" s="1"/>
  <c r="AU424"/>
  <c r="AS424" s="1"/>
  <c r="AU426"/>
  <c r="AS426" s="1"/>
  <c r="AU428"/>
  <c r="AP384"/>
  <c r="AP386" s="1"/>
  <c r="AS1247"/>
  <c r="AU40"/>
  <c r="AS40" s="1"/>
  <c r="AU148"/>
  <c r="AS148" s="1"/>
  <c r="AU164"/>
  <c r="AS164" s="1"/>
  <c r="AU180"/>
  <c r="AS180" s="1"/>
  <c r="AU151"/>
  <c r="AS151" s="1"/>
  <c r="AU167"/>
  <c r="AS167" s="1"/>
  <c r="AU183"/>
  <c r="AP139"/>
  <c r="AP141" s="1"/>
  <c r="AT1212"/>
  <c r="AT1214" s="1"/>
  <c r="V31" s="1"/>
  <c r="AT1207"/>
  <c r="AP683"/>
  <c r="AP685" s="1"/>
  <c r="Q20" s="1"/>
  <c r="AU679"/>
  <c r="AS679" s="1"/>
  <c r="AU681"/>
  <c r="AS681" s="1"/>
  <c r="AU683"/>
  <c r="AS683" s="1"/>
  <c r="AU685"/>
  <c r="AS685" s="1"/>
  <c r="AU687"/>
  <c r="AS687" s="1"/>
  <c r="AU689"/>
  <c r="AS689" s="1"/>
  <c r="AU691"/>
  <c r="AS691" s="1"/>
  <c r="AU693"/>
  <c r="AS693" s="1"/>
  <c r="AU695"/>
  <c r="AS695" s="1"/>
  <c r="AU697"/>
  <c r="AS697" s="1"/>
  <c r="AU699"/>
  <c r="AS699" s="1"/>
  <c r="AU701"/>
  <c r="AS701" s="1"/>
  <c r="AU703"/>
  <c r="AS703" s="1"/>
  <c r="AU705"/>
  <c r="AS705" s="1"/>
  <c r="AU707"/>
  <c r="AS707" s="1"/>
  <c r="AU709"/>
  <c r="AS709" s="1"/>
  <c r="AU711"/>
  <c r="AS711" s="1"/>
  <c r="AU713"/>
  <c r="AS713" s="1"/>
  <c r="AU715"/>
  <c r="AS715" s="1"/>
  <c r="AU717"/>
  <c r="AS717" s="1"/>
  <c r="AU719"/>
  <c r="AS719" s="1"/>
  <c r="AU721"/>
  <c r="AS721" s="1"/>
  <c r="AU678"/>
  <c r="AS678" s="1"/>
  <c r="AU680"/>
  <c r="AS680" s="1"/>
  <c r="AU682"/>
  <c r="AS682" s="1"/>
  <c r="AU684"/>
  <c r="AS684" s="1"/>
  <c r="AU686"/>
  <c r="AS686" s="1"/>
  <c r="AU688"/>
  <c r="AS688" s="1"/>
  <c r="AU690"/>
  <c r="AS690" s="1"/>
  <c r="AU692"/>
  <c r="AS692" s="1"/>
  <c r="AU694"/>
  <c r="AS694" s="1"/>
  <c r="AU696"/>
  <c r="AS696" s="1"/>
  <c r="AU698"/>
  <c r="AS698" s="1"/>
  <c r="AU700"/>
  <c r="AS700" s="1"/>
  <c r="AU702"/>
  <c r="AS702" s="1"/>
  <c r="AU704"/>
  <c r="AS704" s="1"/>
  <c r="AU706"/>
  <c r="AS706" s="1"/>
  <c r="AU708"/>
  <c r="AS708" s="1"/>
  <c r="AU710"/>
  <c r="AS710" s="1"/>
  <c r="AU712"/>
  <c r="AS712" s="1"/>
  <c r="AU714"/>
  <c r="AS714" s="1"/>
  <c r="AU716"/>
  <c r="AS716" s="1"/>
  <c r="AU718"/>
  <c r="AS718" s="1"/>
  <c r="AU720"/>
  <c r="AS720" s="1"/>
  <c r="AU722"/>
  <c r="AU677"/>
  <c r="AT683" s="1"/>
  <c r="AT685" s="1"/>
  <c r="V20" s="1"/>
  <c r="AP634"/>
  <c r="AP636" s="1"/>
  <c r="Q19" s="1"/>
  <c r="AU629"/>
  <c r="AS629" s="1"/>
  <c r="AU631"/>
  <c r="AS631" s="1"/>
  <c r="AU633"/>
  <c r="AS633" s="1"/>
  <c r="AU635"/>
  <c r="AS635" s="1"/>
  <c r="AU637"/>
  <c r="AS637" s="1"/>
  <c r="AU639"/>
  <c r="AS639" s="1"/>
  <c r="AU641"/>
  <c r="AS641" s="1"/>
  <c r="AU643"/>
  <c r="AS643" s="1"/>
  <c r="AU645"/>
  <c r="AS645" s="1"/>
  <c r="AU647"/>
  <c r="AS647" s="1"/>
  <c r="AU649"/>
  <c r="AS649" s="1"/>
  <c r="AU651"/>
  <c r="AS651" s="1"/>
  <c r="AU653"/>
  <c r="AS653" s="1"/>
  <c r="AU655"/>
  <c r="AS655" s="1"/>
  <c r="AU657"/>
  <c r="AS657" s="1"/>
  <c r="AU659"/>
  <c r="AS659" s="1"/>
  <c r="AU661"/>
  <c r="AS661" s="1"/>
  <c r="AU663"/>
  <c r="AS663" s="1"/>
  <c r="AU665"/>
  <c r="AS665" s="1"/>
  <c r="AU667"/>
  <c r="AS667" s="1"/>
  <c r="AU669"/>
  <c r="AS669" s="1"/>
  <c r="AU671"/>
  <c r="AS671" s="1"/>
  <c r="AU673"/>
  <c r="AU628"/>
  <c r="AU630"/>
  <c r="AS630" s="1"/>
  <c r="AU632"/>
  <c r="AS632" s="1"/>
  <c r="AU634"/>
  <c r="AS634" s="1"/>
  <c r="AU636"/>
  <c r="AS636" s="1"/>
  <c r="AU638"/>
  <c r="AS638" s="1"/>
  <c r="AU640"/>
  <c r="AS640" s="1"/>
  <c r="AU642"/>
  <c r="AS642" s="1"/>
  <c r="AU644"/>
  <c r="AS644" s="1"/>
  <c r="AU646"/>
  <c r="AS646" s="1"/>
  <c r="AU648"/>
  <c r="AS648" s="1"/>
  <c r="AU650"/>
  <c r="AS650" s="1"/>
  <c r="AU652"/>
  <c r="AS652" s="1"/>
  <c r="AU654"/>
  <c r="AS654" s="1"/>
  <c r="AU656"/>
  <c r="AS656" s="1"/>
  <c r="AU658"/>
  <c r="AS658" s="1"/>
  <c r="AU660"/>
  <c r="AS660" s="1"/>
  <c r="AU662"/>
  <c r="AS662" s="1"/>
  <c r="AU664"/>
  <c r="AS664" s="1"/>
  <c r="AU666"/>
  <c r="AS666" s="1"/>
  <c r="AU668"/>
  <c r="AS668" s="1"/>
  <c r="AU670"/>
  <c r="AS670" s="1"/>
  <c r="AU672"/>
  <c r="AS672" s="1"/>
  <c r="AT1160"/>
  <c r="AT1118"/>
  <c r="AT1071"/>
  <c r="AT1019"/>
  <c r="AT977"/>
  <c r="AT979" s="1"/>
  <c r="V26" s="1"/>
  <c r="AT923"/>
  <c r="AT879"/>
  <c r="AT881" s="1"/>
  <c r="V24" s="1"/>
  <c r="AT830"/>
  <c r="AT832" s="1"/>
  <c r="V23" s="1"/>
  <c r="AT781"/>
  <c r="AT783" s="1"/>
  <c r="V22" s="1"/>
  <c r="K32" i="3"/>
  <c r="AY1158" i="10"/>
  <c r="AC30"/>
  <c r="AX1158"/>
  <c r="AX1159" s="1"/>
  <c r="K31" i="3"/>
  <c r="AY1111" i="10"/>
  <c r="AC29"/>
  <c r="AX1111"/>
  <c r="AX1112" s="1"/>
  <c r="K30" i="3"/>
  <c r="AY1064" i="10"/>
  <c r="AC28"/>
  <c r="AX1064"/>
  <c r="AX1065" s="1"/>
  <c r="K29" i="3"/>
  <c r="AY1017" i="10"/>
  <c r="AC27"/>
  <c r="AX1017"/>
  <c r="AX1018" s="1"/>
  <c r="K28" i="3"/>
  <c r="AC26" i="10"/>
  <c r="AY970"/>
  <c r="AX970"/>
  <c r="AX971" s="1"/>
  <c r="K27" i="3"/>
  <c r="AY921" i="10"/>
  <c r="AC25"/>
  <c r="AX921"/>
  <c r="AX922" s="1"/>
  <c r="K26" i="3"/>
  <c r="AY872" i="10"/>
  <c r="AC24"/>
  <c r="AX872"/>
  <c r="AX873" s="1"/>
  <c r="K25" i="3"/>
  <c r="AY823" i="10"/>
  <c r="AC23"/>
  <c r="AX823"/>
  <c r="AX824" s="1"/>
  <c r="K24" i="3"/>
  <c r="AC22" i="10"/>
  <c r="AY774"/>
  <c r="AX774"/>
  <c r="AX775" s="1"/>
  <c r="AT732"/>
  <c r="AT734" s="1"/>
  <c r="V21" s="1"/>
  <c r="K23" i="3"/>
  <c r="AY725" i="10"/>
  <c r="AC21"/>
  <c r="AX725"/>
  <c r="AX726" s="1"/>
  <c r="AT585"/>
  <c r="AT580"/>
  <c r="AT582" s="1"/>
  <c r="AT536"/>
  <c r="AT531"/>
  <c r="AT389"/>
  <c r="AT391" s="1"/>
  <c r="V14" s="1"/>
  <c r="AT335"/>
  <c r="AT337" s="1"/>
  <c r="AT340"/>
  <c r="AT342" s="1"/>
  <c r="AT291"/>
  <c r="AT286"/>
  <c r="AT193"/>
  <c r="AT188"/>
  <c r="AT190" s="1"/>
  <c r="AP242"/>
  <c r="AP244" s="1"/>
  <c r="Q11" s="1"/>
  <c r="AP237"/>
  <c r="AP239" s="1"/>
  <c r="AS1192"/>
  <c r="AS1200"/>
  <c r="AS1213"/>
  <c r="AS1215"/>
  <c r="AS1217"/>
  <c r="AS1219"/>
  <c r="AS1225"/>
  <c r="AS1229"/>
  <c r="AS1233"/>
  <c r="AS1237"/>
  <c r="AS1245"/>
  <c r="AS1226"/>
  <c r="AS1228"/>
  <c r="AS1230"/>
  <c r="AS1232"/>
  <c r="AS1234"/>
  <c r="AS1236"/>
  <c r="AS1239"/>
  <c r="AS1243"/>
  <c r="AP146"/>
  <c r="Q9" s="1"/>
  <c r="BU46"/>
  <c r="BT46"/>
  <c r="AC14"/>
  <c r="Z14"/>
  <c r="AU235"/>
  <c r="BU43"/>
  <c r="BV43" s="1"/>
  <c r="BT43"/>
  <c r="Z11" s="1"/>
  <c r="AC11"/>
  <c r="BT41"/>
  <c r="Z9" s="1"/>
  <c r="BU41"/>
  <c r="BV41" s="1"/>
  <c r="BW41" s="1"/>
  <c r="BY41" s="1"/>
  <c r="AC9"/>
  <c r="AT138"/>
  <c r="AY676"/>
  <c r="AC20"/>
  <c r="AX676"/>
  <c r="AX677" s="1"/>
  <c r="AY627"/>
  <c r="AC19"/>
  <c r="AX627"/>
  <c r="AX628" s="1"/>
  <c r="AS285"/>
  <c r="AT288"/>
  <c r="AT293"/>
  <c r="V12" s="1"/>
  <c r="AS383"/>
  <c r="AS579"/>
  <c r="AT587"/>
  <c r="V18" s="1"/>
  <c r="AS873"/>
  <c r="AS1112"/>
  <c r="AS1206"/>
  <c r="AT1209"/>
  <c r="AS187"/>
  <c r="AT195"/>
  <c r="V10" s="1"/>
  <c r="AS89"/>
  <c r="AS334"/>
  <c r="V13"/>
  <c r="AS530"/>
  <c r="AT533"/>
  <c r="AT538"/>
  <c r="V17" s="1"/>
  <c r="AS628"/>
  <c r="AS726"/>
  <c r="AS922"/>
  <c r="AT925"/>
  <c r="AS775"/>
  <c r="AS1018"/>
  <c r="AT1021"/>
  <c r="AT1162"/>
  <c r="AT1167" s="1"/>
  <c r="V30" s="1"/>
  <c r="AY39"/>
  <c r="AY134" s="1"/>
  <c r="AW134" s="1"/>
  <c r="BK7"/>
  <c r="BK5"/>
  <c r="BQ6" s="1"/>
  <c r="AW1248"/>
  <c r="AW1244"/>
  <c r="AW1240"/>
  <c r="AW1236"/>
  <c r="AW1234"/>
  <c r="AW1232"/>
  <c r="AW1231"/>
  <c r="AW1230"/>
  <c r="AW1229"/>
  <c r="AW1228"/>
  <c r="AW1227"/>
  <c r="AW1226"/>
  <c r="AW1225"/>
  <c r="AW1219"/>
  <c r="AW1218"/>
  <c r="AW1217"/>
  <c r="AW1216"/>
  <c r="AW1215"/>
  <c r="AW1213"/>
  <c r="AW1211"/>
  <c r="AW1207"/>
  <c r="AW1247"/>
  <c r="AW1245"/>
  <c r="AW1243"/>
  <c r="AW1241"/>
  <c r="AW1239"/>
  <c r="AW1237"/>
  <c r="AW1224"/>
  <c r="AW1223"/>
  <c r="AW1222"/>
  <c r="AW1221"/>
  <c r="AW1220"/>
  <c r="AW1214"/>
  <c r="AW1212"/>
  <c r="AW1210"/>
  <c r="AW1209"/>
  <c r="AW1208"/>
  <c r="AW133"/>
  <c r="AW132"/>
  <c r="AW131"/>
  <c r="AW129"/>
  <c r="AW127"/>
  <c r="AW125"/>
  <c r="AW123"/>
  <c r="AW121"/>
  <c r="AW119"/>
  <c r="AW117"/>
  <c r="AW115"/>
  <c r="AW113"/>
  <c r="AW111"/>
  <c r="AW109"/>
  <c r="AW107"/>
  <c r="AW105"/>
  <c r="AW103"/>
  <c r="AW101"/>
  <c r="AW99"/>
  <c r="AW97"/>
  <c r="AW95"/>
  <c r="AW93"/>
  <c r="AW92"/>
  <c r="AW91"/>
  <c r="AW130"/>
  <c r="AW128"/>
  <c r="AW126"/>
  <c r="AW124"/>
  <c r="AW122"/>
  <c r="AW120"/>
  <c r="AW118"/>
  <c r="AW116"/>
  <c r="AW114"/>
  <c r="AW112"/>
  <c r="AW110"/>
  <c r="AW108"/>
  <c r="AW106"/>
  <c r="AW104"/>
  <c r="AW102"/>
  <c r="AW100"/>
  <c r="AW98"/>
  <c r="AW96"/>
  <c r="AW94"/>
  <c r="AW90"/>
  <c r="AY46"/>
  <c r="AW46" s="1"/>
  <c r="AY62"/>
  <c r="AW62" s="1"/>
  <c r="AY78"/>
  <c r="AW78" s="1"/>
  <c r="AY338" l="1"/>
  <c r="AW338" s="1"/>
  <c r="AY346"/>
  <c r="AW346" s="1"/>
  <c r="AY354"/>
  <c r="AW354" s="1"/>
  <c r="AY362"/>
  <c r="AW362" s="1"/>
  <c r="AY370"/>
  <c r="AW370" s="1"/>
  <c r="AY378"/>
  <c r="AW378" s="1"/>
  <c r="AY341"/>
  <c r="AW341" s="1"/>
  <c r="AY349"/>
  <c r="AW349" s="1"/>
  <c r="AY357"/>
  <c r="AW357" s="1"/>
  <c r="AY365"/>
  <c r="AW365" s="1"/>
  <c r="AY373"/>
  <c r="AW373" s="1"/>
  <c r="AY334"/>
  <c r="AY340"/>
  <c r="AW340" s="1"/>
  <c r="AY348"/>
  <c r="AW348" s="1"/>
  <c r="AY356"/>
  <c r="AW356" s="1"/>
  <c r="AY364"/>
  <c r="AW364" s="1"/>
  <c r="AY372"/>
  <c r="AW372" s="1"/>
  <c r="AY335"/>
  <c r="AW335" s="1"/>
  <c r="AY343"/>
  <c r="AW343" s="1"/>
  <c r="AY351"/>
  <c r="AW351" s="1"/>
  <c r="AY359"/>
  <c r="AW359" s="1"/>
  <c r="AY367"/>
  <c r="AW367" s="1"/>
  <c r="AY375"/>
  <c r="AW375" s="1"/>
  <c r="AY342"/>
  <c r="AW342" s="1"/>
  <c r="AY350"/>
  <c r="AW350" s="1"/>
  <c r="AY358"/>
  <c r="AW358" s="1"/>
  <c r="AY366"/>
  <c r="AW366" s="1"/>
  <c r="AY374"/>
  <c r="AW374" s="1"/>
  <c r="AY337"/>
  <c r="AW337" s="1"/>
  <c r="AY345"/>
  <c r="AW345" s="1"/>
  <c r="AY353"/>
  <c r="AW353" s="1"/>
  <c r="AY361"/>
  <c r="AW361" s="1"/>
  <c r="AY369"/>
  <c r="AW369" s="1"/>
  <c r="AY377"/>
  <c r="AW377" s="1"/>
  <c r="AY336"/>
  <c r="AW336" s="1"/>
  <c r="AY344"/>
  <c r="AW344" s="1"/>
  <c r="AY352"/>
  <c r="AW352" s="1"/>
  <c r="AY360"/>
  <c r="AW360" s="1"/>
  <c r="AY368"/>
  <c r="AW368" s="1"/>
  <c r="AY376"/>
  <c r="AW376" s="1"/>
  <c r="AY339"/>
  <c r="AW339" s="1"/>
  <c r="AY347"/>
  <c r="AW347" s="1"/>
  <c r="AY355"/>
  <c r="AW355" s="1"/>
  <c r="AY363"/>
  <c r="AW363" s="1"/>
  <c r="AY371"/>
  <c r="AW371" s="1"/>
  <c r="AY379"/>
  <c r="AW379" s="1"/>
  <c r="AY290"/>
  <c r="AW290" s="1"/>
  <c r="AY298"/>
  <c r="AW298" s="1"/>
  <c r="AY306"/>
  <c r="AW306" s="1"/>
  <c r="AY314"/>
  <c r="AW314" s="1"/>
  <c r="AY322"/>
  <c r="AW322" s="1"/>
  <c r="AY330"/>
  <c r="AW330" s="1"/>
  <c r="AY293"/>
  <c r="AW293" s="1"/>
  <c r="AY301"/>
  <c r="AW301" s="1"/>
  <c r="AY309"/>
  <c r="AW309" s="1"/>
  <c r="AY317"/>
  <c r="AW317" s="1"/>
  <c r="AY325"/>
  <c r="AW325" s="1"/>
  <c r="AY292"/>
  <c r="AW292" s="1"/>
  <c r="AY300"/>
  <c r="AW300" s="1"/>
  <c r="AY308"/>
  <c r="AW308" s="1"/>
  <c r="AY316"/>
  <c r="AW316" s="1"/>
  <c r="AY324"/>
  <c r="AW324" s="1"/>
  <c r="AY287"/>
  <c r="AW287" s="1"/>
  <c r="AY295"/>
  <c r="AW295" s="1"/>
  <c r="AY303"/>
  <c r="AW303" s="1"/>
  <c r="AY311"/>
  <c r="AW311" s="1"/>
  <c r="AY319"/>
  <c r="AW319" s="1"/>
  <c r="AY327"/>
  <c r="AW327" s="1"/>
  <c r="AY323"/>
  <c r="AW323" s="1"/>
  <c r="AY286"/>
  <c r="AW286" s="1"/>
  <c r="AY294"/>
  <c r="AW294" s="1"/>
  <c r="AY302"/>
  <c r="AW302" s="1"/>
  <c r="AY310"/>
  <c r="AW310" s="1"/>
  <c r="AY318"/>
  <c r="AW318" s="1"/>
  <c r="AY326"/>
  <c r="AW326" s="1"/>
  <c r="AY289"/>
  <c r="AW289" s="1"/>
  <c r="AY297"/>
  <c r="AW297" s="1"/>
  <c r="AY305"/>
  <c r="AW305" s="1"/>
  <c r="AY313"/>
  <c r="AW313" s="1"/>
  <c r="AY321"/>
  <c r="AW321" s="1"/>
  <c r="AY329"/>
  <c r="AW329" s="1"/>
  <c r="AY307"/>
  <c r="AW307" s="1"/>
  <c r="AY288"/>
  <c r="AW288" s="1"/>
  <c r="AY296"/>
  <c r="AW296" s="1"/>
  <c r="AY304"/>
  <c r="AW304" s="1"/>
  <c r="AY312"/>
  <c r="AW312" s="1"/>
  <c r="AY320"/>
  <c r="AW320" s="1"/>
  <c r="AY328"/>
  <c r="AW328" s="1"/>
  <c r="AY291"/>
  <c r="AW291" s="1"/>
  <c r="AY299"/>
  <c r="AW299" s="1"/>
  <c r="AY315"/>
  <c r="AW315" s="1"/>
  <c r="AY285"/>
  <c r="AY188"/>
  <c r="AW188" s="1"/>
  <c r="AY196"/>
  <c r="AW196" s="1"/>
  <c r="AY204"/>
  <c r="AW204" s="1"/>
  <c r="AY212"/>
  <c r="AW212" s="1"/>
  <c r="AY220"/>
  <c r="AW220" s="1"/>
  <c r="AY228"/>
  <c r="AW228" s="1"/>
  <c r="AY191"/>
  <c r="AW191" s="1"/>
  <c r="AY199"/>
  <c r="AW199" s="1"/>
  <c r="AY207"/>
  <c r="AW207" s="1"/>
  <c r="AY215"/>
  <c r="AW215" s="1"/>
  <c r="AY223"/>
  <c r="AW223" s="1"/>
  <c r="AY231"/>
  <c r="AW231" s="1"/>
  <c r="AY190"/>
  <c r="AW190" s="1"/>
  <c r="AY198"/>
  <c r="AW198" s="1"/>
  <c r="AY206"/>
  <c r="AW206" s="1"/>
  <c r="AY214"/>
  <c r="AW214" s="1"/>
  <c r="AY222"/>
  <c r="AW222" s="1"/>
  <c r="AY230"/>
  <c r="AW230" s="1"/>
  <c r="AY193"/>
  <c r="AW193" s="1"/>
  <c r="AY201"/>
  <c r="AW201" s="1"/>
  <c r="AY209"/>
  <c r="AW209" s="1"/>
  <c r="AY217"/>
  <c r="AW217" s="1"/>
  <c r="AY225"/>
  <c r="AW225" s="1"/>
  <c r="AY187"/>
  <c r="AY192"/>
  <c r="AW192" s="1"/>
  <c r="AY200"/>
  <c r="AW200" s="1"/>
  <c r="AY208"/>
  <c r="AW208" s="1"/>
  <c r="AY216"/>
  <c r="AW216" s="1"/>
  <c r="AY224"/>
  <c r="AW224" s="1"/>
  <c r="AY232"/>
  <c r="AW232" s="1"/>
  <c r="AY195"/>
  <c r="AW195" s="1"/>
  <c r="AY203"/>
  <c r="AW203" s="1"/>
  <c r="AY211"/>
  <c r="AW211" s="1"/>
  <c r="AY219"/>
  <c r="AW219" s="1"/>
  <c r="AY227"/>
  <c r="AW227" s="1"/>
  <c r="AY194"/>
  <c r="AW194" s="1"/>
  <c r="AY202"/>
  <c r="AW202" s="1"/>
  <c r="AY210"/>
  <c r="AW210" s="1"/>
  <c r="AY218"/>
  <c r="AW218" s="1"/>
  <c r="AY226"/>
  <c r="AW226" s="1"/>
  <c r="AY189"/>
  <c r="AW189" s="1"/>
  <c r="AY197"/>
  <c r="AW197" s="1"/>
  <c r="AY205"/>
  <c r="AW205" s="1"/>
  <c r="AY213"/>
  <c r="AW213" s="1"/>
  <c r="AY221"/>
  <c r="AW221" s="1"/>
  <c r="AY229"/>
  <c r="AW229" s="1"/>
  <c r="CD45"/>
  <c r="CE45"/>
  <c r="CF45"/>
  <c r="HN15" i="3"/>
  <c r="AU179" i="10"/>
  <c r="AS179" s="1"/>
  <c r="AU163"/>
  <c r="AS163" s="1"/>
  <c r="AU147"/>
  <c r="AS147" s="1"/>
  <c r="AU176"/>
  <c r="AS176" s="1"/>
  <c r="AU160"/>
  <c r="AS160" s="1"/>
  <c r="AU144"/>
  <c r="AS144" s="1"/>
  <c r="AE10"/>
  <c r="BC186"/>
  <c r="AD10"/>
  <c r="AE12"/>
  <c r="AD12"/>
  <c r="BC284"/>
  <c r="CA45"/>
  <c r="HU15" i="3"/>
  <c r="CB45" i="10"/>
  <c r="HT15" i="3"/>
  <c r="HZ15" s="1"/>
  <c r="AU175" i="10"/>
  <c r="AS175" s="1"/>
  <c r="AU159"/>
  <c r="AS159" s="1"/>
  <c r="AU143"/>
  <c r="AS143" s="1"/>
  <c r="AU172"/>
  <c r="AS172" s="1"/>
  <c r="AU156"/>
  <c r="AS156" s="1"/>
  <c r="AU139"/>
  <c r="AS139" s="1"/>
  <c r="BX40"/>
  <c r="Y8" s="1"/>
  <c r="HL10" i="3"/>
  <c r="AT88" i="10"/>
  <c r="AT89" s="1"/>
  <c r="AX333"/>
  <c r="AX334" s="1"/>
  <c r="HK9" i="3"/>
  <c r="AP39" i="10"/>
  <c r="AP40" s="1"/>
  <c r="BP2"/>
  <c r="BQ3" s="1"/>
  <c r="BQ2"/>
  <c r="BP39"/>
  <c r="BR39" s="1"/>
  <c r="AU171"/>
  <c r="AS171" s="1"/>
  <c r="AU155"/>
  <c r="AS155" s="1"/>
  <c r="AU138"/>
  <c r="AS138" s="1"/>
  <c r="AU168"/>
  <c r="AS168" s="1"/>
  <c r="AU152"/>
  <c r="AS152" s="1"/>
  <c r="HN14" i="3"/>
  <c r="HY14" s="1"/>
  <c r="CE44" i="10"/>
  <c r="CD44"/>
  <c r="CF44" s="1"/>
  <c r="HU12" i="3"/>
  <c r="HT12"/>
  <c r="CB42" i="10"/>
  <c r="CA42"/>
  <c r="AX284"/>
  <c r="AX285" s="1"/>
  <c r="AD13"/>
  <c r="BB333"/>
  <c r="BB334" s="1"/>
  <c r="AE13"/>
  <c r="BC333"/>
  <c r="HU14" i="3"/>
  <c r="CB44" i="10"/>
  <c r="HT14" i="3"/>
  <c r="HZ14" s="1"/>
  <c r="CA44" i="10"/>
  <c r="BX39"/>
  <c r="AY63"/>
  <c r="AW63" s="1"/>
  <c r="HN20" i="3"/>
  <c r="CD50" i="10"/>
  <c r="CF50" s="1"/>
  <c r="CE50"/>
  <c r="AD18"/>
  <c r="AE18"/>
  <c r="AD17"/>
  <c r="AE17"/>
  <c r="BC529" s="1"/>
  <c r="CD49"/>
  <c r="CF49" s="1"/>
  <c r="HN19" i="3"/>
  <c r="CE49" i="10"/>
  <c r="AY582"/>
  <c r="AW582" s="1"/>
  <c r="AY584"/>
  <c r="AW584" s="1"/>
  <c r="AY588"/>
  <c r="AW588" s="1"/>
  <c r="AY592"/>
  <c r="AW592" s="1"/>
  <c r="AY596"/>
  <c r="AW596" s="1"/>
  <c r="AY600"/>
  <c r="AW600" s="1"/>
  <c r="AY604"/>
  <c r="AW604" s="1"/>
  <c r="AY608"/>
  <c r="AW608" s="1"/>
  <c r="AY612"/>
  <c r="AW612" s="1"/>
  <c r="AY616"/>
  <c r="AW616" s="1"/>
  <c r="AY620"/>
  <c r="AW620" s="1"/>
  <c r="AY624"/>
  <c r="AW624" s="1"/>
  <c r="AY583"/>
  <c r="AW583" s="1"/>
  <c r="AY587"/>
  <c r="AW587" s="1"/>
  <c r="AY591"/>
  <c r="AW591" s="1"/>
  <c r="AY595"/>
  <c r="AW595" s="1"/>
  <c r="AY599"/>
  <c r="AW599" s="1"/>
  <c r="AY603"/>
  <c r="AW603" s="1"/>
  <c r="AY607"/>
  <c r="AW607" s="1"/>
  <c r="AY611"/>
  <c r="AW611" s="1"/>
  <c r="AY615"/>
  <c r="AW615" s="1"/>
  <c r="AY619"/>
  <c r="AW619" s="1"/>
  <c r="AY623"/>
  <c r="AW623" s="1"/>
  <c r="AY581"/>
  <c r="AW581" s="1"/>
  <c r="AY586"/>
  <c r="AW586" s="1"/>
  <c r="AY590"/>
  <c r="AW590" s="1"/>
  <c r="AY594"/>
  <c r="AW594" s="1"/>
  <c r="AY598"/>
  <c r="AW598" s="1"/>
  <c r="AY602"/>
  <c r="AW602" s="1"/>
  <c r="AY606"/>
  <c r="AW606" s="1"/>
  <c r="AY610"/>
  <c r="AW610" s="1"/>
  <c r="AY614"/>
  <c r="AW614" s="1"/>
  <c r="AY618"/>
  <c r="AW618" s="1"/>
  <c r="AY622"/>
  <c r="AW622" s="1"/>
  <c r="AY580"/>
  <c r="AW580" s="1"/>
  <c r="AY585"/>
  <c r="AW585" s="1"/>
  <c r="AY589"/>
  <c r="AW589" s="1"/>
  <c r="AY593"/>
  <c r="AW593" s="1"/>
  <c r="AY597"/>
  <c r="AW597" s="1"/>
  <c r="AY601"/>
  <c r="AW601" s="1"/>
  <c r="AY605"/>
  <c r="AW605" s="1"/>
  <c r="AY609"/>
  <c r="AW609" s="1"/>
  <c r="AY613"/>
  <c r="AW613" s="1"/>
  <c r="AY617"/>
  <c r="AW617" s="1"/>
  <c r="AY621"/>
  <c r="AW621" s="1"/>
  <c r="AY579"/>
  <c r="BB578"/>
  <c r="BB579" s="1"/>
  <c r="BC578"/>
  <c r="AY558"/>
  <c r="AW558" s="1"/>
  <c r="AY561"/>
  <c r="AW561" s="1"/>
  <c r="AY532"/>
  <c r="AW532" s="1"/>
  <c r="AY536"/>
  <c r="AW536" s="1"/>
  <c r="AY540"/>
  <c r="AW540" s="1"/>
  <c r="AY544"/>
  <c r="AW544" s="1"/>
  <c r="AY548"/>
  <c r="AW548" s="1"/>
  <c r="AY552"/>
  <c r="AW552" s="1"/>
  <c r="AY556"/>
  <c r="AW556" s="1"/>
  <c r="AY560"/>
  <c r="AW560" s="1"/>
  <c r="AY564"/>
  <c r="AW564" s="1"/>
  <c r="AY568"/>
  <c r="AW568" s="1"/>
  <c r="AY572"/>
  <c r="AW572" s="1"/>
  <c r="AY531"/>
  <c r="AW531" s="1"/>
  <c r="AY535"/>
  <c r="AW535" s="1"/>
  <c r="AY539"/>
  <c r="AW539" s="1"/>
  <c r="AY543"/>
  <c r="AW543" s="1"/>
  <c r="AY547"/>
  <c r="AW547" s="1"/>
  <c r="AY551"/>
  <c r="AW551" s="1"/>
  <c r="AY555"/>
  <c r="AW555" s="1"/>
  <c r="AY559"/>
  <c r="AW559" s="1"/>
  <c r="AY563"/>
  <c r="AW563" s="1"/>
  <c r="AY567"/>
  <c r="AW567" s="1"/>
  <c r="AY571"/>
  <c r="AW571" s="1"/>
  <c r="AY575"/>
  <c r="AW575" s="1"/>
  <c r="AY534"/>
  <c r="AW534" s="1"/>
  <c r="AY538"/>
  <c r="AW538" s="1"/>
  <c r="AY542"/>
  <c r="AW542" s="1"/>
  <c r="AY546"/>
  <c r="AW546" s="1"/>
  <c r="AY550"/>
  <c r="AW550" s="1"/>
  <c r="AY554"/>
  <c r="AW554" s="1"/>
  <c r="AY562"/>
  <c r="AW562" s="1"/>
  <c r="AY566"/>
  <c r="AW566" s="1"/>
  <c r="AY570"/>
  <c r="AW570" s="1"/>
  <c r="AY574"/>
  <c r="AW574" s="1"/>
  <c r="AY533"/>
  <c r="AW533" s="1"/>
  <c r="AY537"/>
  <c r="AW537" s="1"/>
  <c r="AY541"/>
  <c r="AW541" s="1"/>
  <c r="AY545"/>
  <c r="AW545" s="1"/>
  <c r="AY549"/>
  <c r="AW549" s="1"/>
  <c r="AY553"/>
  <c r="AW553" s="1"/>
  <c r="AY557"/>
  <c r="AW557" s="1"/>
  <c r="AY565"/>
  <c r="AW565" s="1"/>
  <c r="AY569"/>
  <c r="AW569" s="1"/>
  <c r="AY573"/>
  <c r="AW573" s="1"/>
  <c r="AY530"/>
  <c r="BB529"/>
  <c r="BB530" s="1"/>
  <c r="HN18" i="3"/>
  <c r="CD48" i="10"/>
  <c r="CF48" s="1"/>
  <c r="CE48"/>
  <c r="HU18" i="3"/>
  <c r="CA48" i="10"/>
  <c r="CB48"/>
  <c r="HT18" i="3"/>
  <c r="AX481" i="10"/>
  <c r="AY483"/>
  <c r="AW483" s="1"/>
  <c r="AY487"/>
  <c r="AW487" s="1"/>
  <c r="AY491"/>
  <c r="AW491" s="1"/>
  <c r="AY495"/>
  <c r="AW495" s="1"/>
  <c r="AY499"/>
  <c r="AW499" s="1"/>
  <c r="AY503"/>
  <c r="AW503" s="1"/>
  <c r="AY507"/>
  <c r="AW507" s="1"/>
  <c r="AY511"/>
  <c r="AW511" s="1"/>
  <c r="AY515"/>
  <c r="AW515" s="1"/>
  <c r="AY519"/>
  <c r="AW519" s="1"/>
  <c r="AY523"/>
  <c r="AW523" s="1"/>
  <c r="AY481"/>
  <c r="AY484"/>
  <c r="AW484" s="1"/>
  <c r="AY488"/>
  <c r="AW488" s="1"/>
  <c r="AY492"/>
  <c r="AW492" s="1"/>
  <c r="AY500"/>
  <c r="AW500" s="1"/>
  <c r="AY504"/>
  <c r="AW504" s="1"/>
  <c r="AY508"/>
  <c r="AW508" s="1"/>
  <c r="AY516"/>
  <c r="AW516" s="1"/>
  <c r="AY524"/>
  <c r="AW524" s="1"/>
  <c r="AY485"/>
  <c r="AW485" s="1"/>
  <c r="AY489"/>
  <c r="AW489" s="1"/>
  <c r="AY493"/>
  <c r="AW493" s="1"/>
  <c r="AY497"/>
  <c r="AW497" s="1"/>
  <c r="AY501"/>
  <c r="AW501" s="1"/>
  <c r="AY505"/>
  <c r="AW505" s="1"/>
  <c r="AY509"/>
  <c r="AW509" s="1"/>
  <c r="AY513"/>
  <c r="AW513" s="1"/>
  <c r="AY517"/>
  <c r="AW517" s="1"/>
  <c r="AY521"/>
  <c r="AW521" s="1"/>
  <c r="AY525"/>
  <c r="AW525" s="1"/>
  <c r="AY482"/>
  <c r="AW482" s="1"/>
  <c r="AY486"/>
  <c r="AW486" s="1"/>
  <c r="AY490"/>
  <c r="AW490" s="1"/>
  <c r="AY494"/>
  <c r="AW494" s="1"/>
  <c r="AY498"/>
  <c r="AW498" s="1"/>
  <c r="AY502"/>
  <c r="AW502" s="1"/>
  <c r="AY506"/>
  <c r="AW506" s="1"/>
  <c r="AY510"/>
  <c r="AW510" s="1"/>
  <c r="AY514"/>
  <c r="AW514" s="1"/>
  <c r="AY518"/>
  <c r="AW518" s="1"/>
  <c r="AY522"/>
  <c r="AW522" s="1"/>
  <c r="AY526"/>
  <c r="AW526" s="1"/>
  <c r="AY496"/>
  <c r="AW496" s="1"/>
  <c r="AY512"/>
  <c r="AW512" s="1"/>
  <c r="AY520"/>
  <c r="AW520" s="1"/>
  <c r="AD16"/>
  <c r="AE16"/>
  <c r="BB480"/>
  <c r="BB481" s="1"/>
  <c r="BC480"/>
  <c r="AT634"/>
  <c r="AT636" s="1"/>
  <c r="V19" s="1"/>
  <c r="AY70"/>
  <c r="AW70" s="1"/>
  <c r="AY54"/>
  <c r="AW54" s="1"/>
  <c r="AY79"/>
  <c r="AW79" s="1"/>
  <c r="AI9" i="3"/>
  <c r="U12" i="5"/>
  <c r="AY82" i="10"/>
  <c r="AW82" s="1"/>
  <c r="AY74"/>
  <c r="AW74" s="1"/>
  <c r="AY66"/>
  <c r="AW66" s="1"/>
  <c r="AY58"/>
  <c r="AW58" s="1"/>
  <c r="AY50"/>
  <c r="AW50" s="1"/>
  <c r="AY42"/>
  <c r="AW42" s="1"/>
  <c r="AY71"/>
  <c r="AW71" s="1"/>
  <c r="AT384"/>
  <c r="AT386" s="1"/>
  <c r="AT825"/>
  <c r="AT827" s="1"/>
  <c r="AT727"/>
  <c r="AT729" s="1"/>
  <c r="AG9" i="3"/>
  <c r="AY235" i="10"/>
  <c r="AS1159"/>
  <c r="AS824"/>
  <c r="AS1065"/>
  <c r="AS971"/>
  <c r="AS677"/>
  <c r="AT776"/>
  <c r="AT778" s="1"/>
  <c r="AT874"/>
  <c r="AT876" s="1"/>
  <c r="AT928"/>
  <c r="AT930" s="1"/>
  <c r="V25" s="1"/>
  <c r="AT1024"/>
  <c r="AT1026" s="1"/>
  <c r="V27" s="1"/>
  <c r="AU181"/>
  <c r="AS181" s="1"/>
  <c r="AU177"/>
  <c r="AS177" s="1"/>
  <c r="AU173"/>
  <c r="AS173" s="1"/>
  <c r="AU169"/>
  <c r="AS169" s="1"/>
  <c r="AU165"/>
  <c r="AS165" s="1"/>
  <c r="AU161"/>
  <c r="AS161" s="1"/>
  <c r="AU157"/>
  <c r="AS157" s="1"/>
  <c r="AU153"/>
  <c r="AS153" s="1"/>
  <c r="AU149"/>
  <c r="AS149" s="1"/>
  <c r="AU145"/>
  <c r="AS145" s="1"/>
  <c r="AU141"/>
  <c r="AS141" s="1"/>
  <c r="AU182"/>
  <c r="AS182" s="1"/>
  <c r="AU178"/>
  <c r="AS178" s="1"/>
  <c r="AU174"/>
  <c r="AS174" s="1"/>
  <c r="AU170"/>
  <c r="AS170" s="1"/>
  <c r="AU166"/>
  <c r="AS166" s="1"/>
  <c r="AU162"/>
  <c r="AS162" s="1"/>
  <c r="AU158"/>
  <c r="AS158" s="1"/>
  <c r="AU154"/>
  <c r="AS154" s="1"/>
  <c r="AU150"/>
  <c r="AS150" s="1"/>
  <c r="AU146"/>
  <c r="AS146" s="1"/>
  <c r="AU142"/>
  <c r="AS142" s="1"/>
  <c r="BQ43"/>
  <c r="HM13" i="3" s="1"/>
  <c r="HY13" s="1"/>
  <c r="HL13"/>
  <c r="AT235" i="10"/>
  <c r="AT236" s="1"/>
  <c r="HT11" i="3"/>
  <c r="HU11"/>
  <c r="HN16"/>
  <c r="HY16" s="1"/>
  <c r="CE46" i="10"/>
  <c r="CD46"/>
  <c r="CF46" s="1"/>
  <c r="AY777"/>
  <c r="AW777" s="1"/>
  <c r="AY779"/>
  <c r="AW779" s="1"/>
  <c r="AY776"/>
  <c r="AW776" s="1"/>
  <c r="AY778"/>
  <c r="AW778" s="1"/>
  <c r="AY780"/>
  <c r="AW780" s="1"/>
  <c r="AY781"/>
  <c r="AW781" s="1"/>
  <c r="AY783"/>
  <c r="AW783" s="1"/>
  <c r="AY785"/>
  <c r="AW785" s="1"/>
  <c r="AY787"/>
  <c r="AW787" s="1"/>
  <c r="AY789"/>
  <c r="AW789" s="1"/>
  <c r="AY791"/>
  <c r="AW791" s="1"/>
  <c r="AY793"/>
  <c r="AW793" s="1"/>
  <c r="AY795"/>
  <c r="AW795" s="1"/>
  <c r="AY797"/>
  <c r="AW797" s="1"/>
  <c r="AY799"/>
  <c r="AW799" s="1"/>
  <c r="AY801"/>
  <c r="AW801" s="1"/>
  <c r="AY803"/>
  <c r="AW803" s="1"/>
  <c r="AY805"/>
  <c r="AW805" s="1"/>
  <c r="AY807"/>
  <c r="AW807" s="1"/>
  <c r="AY809"/>
  <c r="AW809" s="1"/>
  <c r="AY811"/>
  <c r="AW811" s="1"/>
  <c r="AY813"/>
  <c r="AW813" s="1"/>
  <c r="AY815"/>
  <c r="AW815" s="1"/>
  <c r="AY817"/>
  <c r="AW817" s="1"/>
  <c r="AY819"/>
  <c r="AW819" s="1"/>
  <c r="AY775"/>
  <c r="AY782"/>
  <c r="AW782" s="1"/>
  <c r="AY784"/>
  <c r="AW784" s="1"/>
  <c r="AY786"/>
  <c r="AW786" s="1"/>
  <c r="AY788"/>
  <c r="AW788" s="1"/>
  <c r="AY790"/>
  <c r="AW790" s="1"/>
  <c r="AY792"/>
  <c r="AW792" s="1"/>
  <c r="AY794"/>
  <c r="AW794" s="1"/>
  <c r="AY796"/>
  <c r="AW796" s="1"/>
  <c r="AY798"/>
  <c r="AW798" s="1"/>
  <c r="AY800"/>
  <c r="AW800" s="1"/>
  <c r="AY802"/>
  <c r="AW802" s="1"/>
  <c r="AY804"/>
  <c r="AW804" s="1"/>
  <c r="AY806"/>
  <c r="AW806" s="1"/>
  <c r="AY808"/>
  <c r="AW808" s="1"/>
  <c r="AY810"/>
  <c r="AW810" s="1"/>
  <c r="AY812"/>
  <c r="AW812" s="1"/>
  <c r="AY814"/>
  <c r="AW814" s="1"/>
  <c r="AY816"/>
  <c r="AW816" s="1"/>
  <c r="AY818"/>
  <c r="AW818" s="1"/>
  <c r="AY820"/>
  <c r="AW820" s="1"/>
  <c r="AY973"/>
  <c r="AW973" s="1"/>
  <c r="AY975"/>
  <c r="AW975" s="1"/>
  <c r="AY977"/>
  <c r="AW977" s="1"/>
  <c r="AY979"/>
  <c r="AW979" s="1"/>
  <c r="AY981"/>
  <c r="AW981" s="1"/>
  <c r="AY983"/>
  <c r="AW983" s="1"/>
  <c r="AY985"/>
  <c r="AW985" s="1"/>
  <c r="AY987"/>
  <c r="AW987" s="1"/>
  <c r="AY989"/>
  <c r="AW989" s="1"/>
  <c r="AY991"/>
  <c r="AW991" s="1"/>
  <c r="AY993"/>
  <c r="AW993" s="1"/>
  <c r="AY995"/>
  <c r="AW995" s="1"/>
  <c r="AY997"/>
  <c r="AW997" s="1"/>
  <c r="AY999"/>
  <c r="AW999" s="1"/>
  <c r="AY1001"/>
  <c r="AW1001" s="1"/>
  <c r="AY1003"/>
  <c r="AW1003" s="1"/>
  <c r="AY1005"/>
  <c r="AW1005" s="1"/>
  <c r="AY1007"/>
  <c r="AW1007" s="1"/>
  <c r="AY1009"/>
  <c r="AW1009" s="1"/>
  <c r="AY1011"/>
  <c r="AW1011" s="1"/>
  <c r="AY1013"/>
  <c r="AW1013" s="1"/>
  <c r="AY1015"/>
  <c r="AW1015" s="1"/>
  <c r="AY971"/>
  <c r="AY972"/>
  <c r="AW972" s="1"/>
  <c r="AY974"/>
  <c r="AW974" s="1"/>
  <c r="AY976"/>
  <c r="AW976" s="1"/>
  <c r="AY978"/>
  <c r="AW978" s="1"/>
  <c r="AY980"/>
  <c r="AW980" s="1"/>
  <c r="AY982"/>
  <c r="AW982" s="1"/>
  <c r="AY984"/>
  <c r="AW984" s="1"/>
  <c r="AY986"/>
  <c r="AW986" s="1"/>
  <c r="AY988"/>
  <c r="AW988" s="1"/>
  <c r="AY990"/>
  <c r="AW990" s="1"/>
  <c r="AY992"/>
  <c r="AW992" s="1"/>
  <c r="AY994"/>
  <c r="AW994" s="1"/>
  <c r="AY996"/>
  <c r="AW996" s="1"/>
  <c r="AY998"/>
  <c r="AW998" s="1"/>
  <c r="AY1000"/>
  <c r="AW1000" s="1"/>
  <c r="AY1002"/>
  <c r="AW1002" s="1"/>
  <c r="AY1004"/>
  <c r="AW1004" s="1"/>
  <c r="AY1006"/>
  <c r="AW1006" s="1"/>
  <c r="AY1008"/>
  <c r="AW1008" s="1"/>
  <c r="AY1010"/>
  <c r="AW1010" s="1"/>
  <c r="AY1012"/>
  <c r="AW1012" s="1"/>
  <c r="AY1014"/>
  <c r="AW1014" s="1"/>
  <c r="HT13" i="3"/>
  <c r="HZ13" s="1"/>
  <c r="HU13"/>
  <c r="AU238" i="10"/>
  <c r="AS238" s="1"/>
  <c r="AU240"/>
  <c r="AS240" s="1"/>
  <c r="AU242"/>
  <c r="AS242" s="1"/>
  <c r="AU244"/>
  <c r="AS244" s="1"/>
  <c r="AU246"/>
  <c r="AS246" s="1"/>
  <c r="AU248"/>
  <c r="AS248" s="1"/>
  <c r="AU250"/>
  <c r="AS250" s="1"/>
  <c r="AU252"/>
  <c r="AS252" s="1"/>
  <c r="AU254"/>
  <c r="AS254" s="1"/>
  <c r="AU256"/>
  <c r="AS256" s="1"/>
  <c r="AU258"/>
  <c r="AS258" s="1"/>
  <c r="AU260"/>
  <c r="AS260" s="1"/>
  <c r="AU262"/>
  <c r="AS262" s="1"/>
  <c r="AU264"/>
  <c r="AS264" s="1"/>
  <c r="AU266"/>
  <c r="AS266" s="1"/>
  <c r="AU268"/>
  <c r="AS268" s="1"/>
  <c r="AU270"/>
  <c r="AS270" s="1"/>
  <c r="AU272"/>
  <c r="AS272" s="1"/>
  <c r="AU274"/>
  <c r="AS274" s="1"/>
  <c r="AU276"/>
  <c r="AS276" s="1"/>
  <c r="AU278"/>
  <c r="AS278" s="1"/>
  <c r="AU280"/>
  <c r="AS280" s="1"/>
  <c r="AU237"/>
  <c r="AS237" s="1"/>
  <c r="AU239"/>
  <c r="AS239" s="1"/>
  <c r="AU241"/>
  <c r="AS241" s="1"/>
  <c r="AU243"/>
  <c r="AS243" s="1"/>
  <c r="AU245"/>
  <c r="AS245" s="1"/>
  <c r="AU247"/>
  <c r="AS247" s="1"/>
  <c r="AU249"/>
  <c r="AS249" s="1"/>
  <c r="AU251"/>
  <c r="AS251" s="1"/>
  <c r="AU253"/>
  <c r="AS253" s="1"/>
  <c r="AU255"/>
  <c r="AS255" s="1"/>
  <c r="AU257"/>
  <c r="AS257" s="1"/>
  <c r="AU259"/>
  <c r="AS259" s="1"/>
  <c r="AU261"/>
  <c r="AS261" s="1"/>
  <c r="AU263"/>
  <c r="AS263" s="1"/>
  <c r="AU265"/>
  <c r="AS265" s="1"/>
  <c r="AU267"/>
  <c r="AS267" s="1"/>
  <c r="AU269"/>
  <c r="AS269" s="1"/>
  <c r="AU271"/>
  <c r="AS271" s="1"/>
  <c r="AU273"/>
  <c r="AS273" s="1"/>
  <c r="AU275"/>
  <c r="AS275" s="1"/>
  <c r="AU277"/>
  <c r="AS277" s="1"/>
  <c r="AU279"/>
  <c r="AS279" s="1"/>
  <c r="AU281"/>
  <c r="AU236"/>
  <c r="AY726"/>
  <c r="AY727"/>
  <c r="AW727" s="1"/>
  <c r="AY729"/>
  <c r="AW729" s="1"/>
  <c r="AY731"/>
  <c r="AW731" s="1"/>
  <c r="AY733"/>
  <c r="AW733" s="1"/>
  <c r="AY735"/>
  <c r="AW735" s="1"/>
  <c r="AY737"/>
  <c r="AW737" s="1"/>
  <c r="AY739"/>
  <c r="AW739" s="1"/>
  <c r="AY741"/>
  <c r="AW741" s="1"/>
  <c r="AY743"/>
  <c r="AW743" s="1"/>
  <c r="AY745"/>
  <c r="AW745" s="1"/>
  <c r="AY747"/>
  <c r="AW747" s="1"/>
  <c r="AY749"/>
  <c r="AW749" s="1"/>
  <c r="AY751"/>
  <c r="AW751" s="1"/>
  <c r="AY753"/>
  <c r="AW753" s="1"/>
  <c r="AY755"/>
  <c r="AW755" s="1"/>
  <c r="AY757"/>
  <c r="AW757" s="1"/>
  <c r="AY759"/>
  <c r="AW759" s="1"/>
  <c r="AY761"/>
  <c r="AW761" s="1"/>
  <c r="AY763"/>
  <c r="AW763" s="1"/>
  <c r="AY765"/>
  <c r="AW765" s="1"/>
  <c r="AY767"/>
  <c r="AW767" s="1"/>
  <c r="AY769"/>
  <c r="AW769" s="1"/>
  <c r="AY771"/>
  <c r="AW771" s="1"/>
  <c r="AY728"/>
  <c r="AW728" s="1"/>
  <c r="AY730"/>
  <c r="AW730" s="1"/>
  <c r="AY732"/>
  <c r="AW732" s="1"/>
  <c r="AY734"/>
  <c r="AW734" s="1"/>
  <c r="AY736"/>
  <c r="AW736" s="1"/>
  <c r="AY738"/>
  <c r="AW738" s="1"/>
  <c r="AY740"/>
  <c r="AW740" s="1"/>
  <c r="AY742"/>
  <c r="AW742" s="1"/>
  <c r="AY744"/>
  <c r="AW744" s="1"/>
  <c r="AY746"/>
  <c r="AW746" s="1"/>
  <c r="AY748"/>
  <c r="AW748" s="1"/>
  <c r="AY750"/>
  <c r="AW750" s="1"/>
  <c r="AY752"/>
  <c r="AW752" s="1"/>
  <c r="AY754"/>
  <c r="AW754" s="1"/>
  <c r="AY756"/>
  <c r="AW756" s="1"/>
  <c r="AY758"/>
  <c r="AW758" s="1"/>
  <c r="AY760"/>
  <c r="AW760" s="1"/>
  <c r="AY762"/>
  <c r="AW762" s="1"/>
  <c r="AY764"/>
  <c r="AW764" s="1"/>
  <c r="AY766"/>
  <c r="AW766" s="1"/>
  <c r="AY768"/>
  <c r="AW768" s="1"/>
  <c r="AY770"/>
  <c r="AW770" s="1"/>
  <c r="AY825"/>
  <c r="AW825" s="1"/>
  <c r="AY827"/>
  <c r="AW827" s="1"/>
  <c r="AY829"/>
  <c r="AW829" s="1"/>
  <c r="AY831"/>
  <c r="AW831" s="1"/>
  <c r="AY833"/>
  <c r="AW833" s="1"/>
  <c r="AY835"/>
  <c r="AW835" s="1"/>
  <c r="AY837"/>
  <c r="AW837" s="1"/>
  <c r="AY839"/>
  <c r="AW839" s="1"/>
  <c r="AY841"/>
  <c r="AW841" s="1"/>
  <c r="AY843"/>
  <c r="AW843" s="1"/>
  <c r="AY845"/>
  <c r="AW845" s="1"/>
  <c r="AY847"/>
  <c r="AW847" s="1"/>
  <c r="AY849"/>
  <c r="AW849" s="1"/>
  <c r="AY851"/>
  <c r="AW851" s="1"/>
  <c r="AY853"/>
  <c r="AW853" s="1"/>
  <c r="AY855"/>
  <c r="AW855" s="1"/>
  <c r="AY857"/>
  <c r="AW857" s="1"/>
  <c r="AY859"/>
  <c r="AW859" s="1"/>
  <c r="AY861"/>
  <c r="AW861" s="1"/>
  <c r="AY863"/>
  <c r="AW863" s="1"/>
  <c r="AY865"/>
  <c r="AW865" s="1"/>
  <c r="AY867"/>
  <c r="AW867" s="1"/>
  <c r="AY869"/>
  <c r="AW869" s="1"/>
  <c r="AY871"/>
  <c r="AY826"/>
  <c r="AW826" s="1"/>
  <c r="AY828"/>
  <c r="AW828" s="1"/>
  <c r="AY830"/>
  <c r="AW830" s="1"/>
  <c r="AY832"/>
  <c r="AW832" s="1"/>
  <c r="AY834"/>
  <c r="AW834" s="1"/>
  <c r="AY836"/>
  <c r="AW836" s="1"/>
  <c r="AY838"/>
  <c r="AW838" s="1"/>
  <c r="AY840"/>
  <c r="AW840" s="1"/>
  <c r="AY842"/>
  <c r="AW842" s="1"/>
  <c r="AY844"/>
  <c r="AW844" s="1"/>
  <c r="AY846"/>
  <c r="AW846" s="1"/>
  <c r="AY848"/>
  <c r="AW848" s="1"/>
  <c r="AY850"/>
  <c r="AW850" s="1"/>
  <c r="AY852"/>
  <c r="AW852" s="1"/>
  <c r="AY854"/>
  <c r="AW854" s="1"/>
  <c r="AY856"/>
  <c r="AW856" s="1"/>
  <c r="AY858"/>
  <c r="AW858" s="1"/>
  <c r="AY860"/>
  <c r="AW860" s="1"/>
  <c r="AY862"/>
  <c r="AW862" s="1"/>
  <c r="AY864"/>
  <c r="AW864" s="1"/>
  <c r="AY866"/>
  <c r="AW866" s="1"/>
  <c r="AY868"/>
  <c r="AW868" s="1"/>
  <c r="AY870"/>
  <c r="AY824"/>
  <c r="AY874"/>
  <c r="AW874" s="1"/>
  <c r="AY876"/>
  <c r="AW876" s="1"/>
  <c r="AY878"/>
  <c r="AW878" s="1"/>
  <c r="AY880"/>
  <c r="AW880" s="1"/>
  <c r="AY882"/>
  <c r="AW882" s="1"/>
  <c r="AY884"/>
  <c r="AW884" s="1"/>
  <c r="AY886"/>
  <c r="AW886" s="1"/>
  <c r="AY888"/>
  <c r="AW888" s="1"/>
  <c r="AY890"/>
  <c r="AW890" s="1"/>
  <c r="AY892"/>
  <c r="AW892" s="1"/>
  <c r="AY894"/>
  <c r="AW894" s="1"/>
  <c r="AY896"/>
  <c r="AW896" s="1"/>
  <c r="AY898"/>
  <c r="AW898" s="1"/>
  <c r="AY900"/>
  <c r="AW900" s="1"/>
  <c r="AY902"/>
  <c r="AW902" s="1"/>
  <c r="AY904"/>
  <c r="AW904" s="1"/>
  <c r="AY906"/>
  <c r="AW906" s="1"/>
  <c r="AY908"/>
  <c r="AW908" s="1"/>
  <c r="AY910"/>
  <c r="AW910" s="1"/>
  <c r="AY912"/>
  <c r="AW912" s="1"/>
  <c r="AY914"/>
  <c r="AW914" s="1"/>
  <c r="AY916"/>
  <c r="AW916" s="1"/>
  <c r="AY918"/>
  <c r="AW918" s="1"/>
  <c r="AY873"/>
  <c r="AY875"/>
  <c r="AW875" s="1"/>
  <c r="AY877"/>
  <c r="AW877" s="1"/>
  <c r="AY879"/>
  <c r="AW879" s="1"/>
  <c r="AY881"/>
  <c r="AW881" s="1"/>
  <c r="AY883"/>
  <c r="AW883" s="1"/>
  <c r="AY885"/>
  <c r="AW885" s="1"/>
  <c r="AY887"/>
  <c r="AW887" s="1"/>
  <c r="AY889"/>
  <c r="AW889" s="1"/>
  <c r="AY891"/>
  <c r="AW891" s="1"/>
  <c r="AY893"/>
  <c r="AW893" s="1"/>
  <c r="AY895"/>
  <c r="AW895" s="1"/>
  <c r="AY897"/>
  <c r="AW897" s="1"/>
  <c r="AY899"/>
  <c r="AW899" s="1"/>
  <c r="AY901"/>
  <c r="AW901" s="1"/>
  <c r="AY903"/>
  <c r="AW903" s="1"/>
  <c r="AY905"/>
  <c r="AW905" s="1"/>
  <c r="AY907"/>
  <c r="AW907" s="1"/>
  <c r="AY909"/>
  <c r="AW909" s="1"/>
  <c r="AY911"/>
  <c r="AW911" s="1"/>
  <c r="AY913"/>
  <c r="AW913" s="1"/>
  <c r="AY915"/>
  <c r="AW915" s="1"/>
  <c r="AY917"/>
  <c r="AW917" s="1"/>
  <c r="AY923"/>
  <c r="AW923" s="1"/>
  <c r="AY925"/>
  <c r="AW925" s="1"/>
  <c r="AY927"/>
  <c r="AW927" s="1"/>
  <c r="AY929"/>
  <c r="AW929" s="1"/>
  <c r="AY931"/>
  <c r="AW931" s="1"/>
  <c r="AY933"/>
  <c r="AW933" s="1"/>
  <c r="AY935"/>
  <c r="AW935" s="1"/>
  <c r="AY937"/>
  <c r="AW937" s="1"/>
  <c r="AY939"/>
  <c r="AW939" s="1"/>
  <c r="AY941"/>
  <c r="AW941" s="1"/>
  <c r="AY943"/>
  <c r="AW943" s="1"/>
  <c r="AY945"/>
  <c r="AW945" s="1"/>
  <c r="AY947"/>
  <c r="AW947" s="1"/>
  <c r="AY949"/>
  <c r="AW949" s="1"/>
  <c r="AY951"/>
  <c r="AW951" s="1"/>
  <c r="AY953"/>
  <c r="AW953" s="1"/>
  <c r="AY955"/>
  <c r="AW955" s="1"/>
  <c r="AY957"/>
  <c r="AW957" s="1"/>
  <c r="AY959"/>
  <c r="AW959" s="1"/>
  <c r="AY961"/>
  <c r="AW961" s="1"/>
  <c r="AY963"/>
  <c r="AW963" s="1"/>
  <c r="AY965"/>
  <c r="AW965" s="1"/>
  <c r="AY967"/>
  <c r="AW967" s="1"/>
  <c r="AY922"/>
  <c r="AY924"/>
  <c r="AW924" s="1"/>
  <c r="AY926"/>
  <c r="AW926" s="1"/>
  <c r="AY928"/>
  <c r="AW928" s="1"/>
  <c r="AY930"/>
  <c r="AW930" s="1"/>
  <c r="AY932"/>
  <c r="AW932" s="1"/>
  <c r="AY934"/>
  <c r="AW934" s="1"/>
  <c r="AY936"/>
  <c r="AW936" s="1"/>
  <c r="AY938"/>
  <c r="AW938" s="1"/>
  <c r="AY940"/>
  <c r="AW940" s="1"/>
  <c r="AY942"/>
  <c r="AW942" s="1"/>
  <c r="AY944"/>
  <c r="AW944" s="1"/>
  <c r="AY946"/>
  <c r="AW946" s="1"/>
  <c r="AY948"/>
  <c r="AW948" s="1"/>
  <c r="AY950"/>
  <c r="AW950" s="1"/>
  <c r="AY952"/>
  <c r="AW952" s="1"/>
  <c r="AY954"/>
  <c r="AW954" s="1"/>
  <c r="AY956"/>
  <c r="AW956" s="1"/>
  <c r="AY958"/>
  <c r="AW958" s="1"/>
  <c r="AY960"/>
  <c r="AW960" s="1"/>
  <c r="AY962"/>
  <c r="AW962" s="1"/>
  <c r="AY964"/>
  <c r="AW964" s="1"/>
  <c r="AY966"/>
  <c r="AW966" s="1"/>
  <c r="AY1019"/>
  <c r="AW1019" s="1"/>
  <c r="AY1021"/>
  <c r="AW1021" s="1"/>
  <c r="AY1023"/>
  <c r="AW1023" s="1"/>
  <c r="AY1025"/>
  <c r="AW1025" s="1"/>
  <c r="AY1027"/>
  <c r="AW1027" s="1"/>
  <c r="AY1029"/>
  <c r="AW1029" s="1"/>
  <c r="AY1031"/>
  <c r="AW1031" s="1"/>
  <c r="AY1033"/>
  <c r="AW1033" s="1"/>
  <c r="AY1035"/>
  <c r="AW1035" s="1"/>
  <c r="AY1037"/>
  <c r="AW1037" s="1"/>
  <c r="AY1039"/>
  <c r="AW1039" s="1"/>
  <c r="AY1041"/>
  <c r="AW1041" s="1"/>
  <c r="AY1043"/>
  <c r="AW1043" s="1"/>
  <c r="AY1045"/>
  <c r="AW1045" s="1"/>
  <c r="AY1047"/>
  <c r="AW1047" s="1"/>
  <c r="AY1049"/>
  <c r="AW1049" s="1"/>
  <c r="AY1051"/>
  <c r="AW1051" s="1"/>
  <c r="AY1053"/>
  <c r="AW1053" s="1"/>
  <c r="AY1055"/>
  <c r="AW1055" s="1"/>
  <c r="AY1057"/>
  <c r="AW1057" s="1"/>
  <c r="AY1059"/>
  <c r="AW1059" s="1"/>
  <c r="AY1061"/>
  <c r="AW1061" s="1"/>
  <c r="AY1022"/>
  <c r="AW1022" s="1"/>
  <c r="AY1026"/>
  <c r="AW1026" s="1"/>
  <c r="AY1030"/>
  <c r="AW1030" s="1"/>
  <c r="AY1034"/>
  <c r="AW1034" s="1"/>
  <c r="AY1038"/>
  <c r="AW1038" s="1"/>
  <c r="AY1042"/>
  <c r="AW1042" s="1"/>
  <c r="AY1046"/>
  <c r="AW1046" s="1"/>
  <c r="AY1050"/>
  <c r="AW1050" s="1"/>
  <c r="AY1054"/>
  <c r="AW1054" s="1"/>
  <c r="AY1058"/>
  <c r="AW1058" s="1"/>
  <c r="AY1018"/>
  <c r="AY1020"/>
  <c r="AW1020" s="1"/>
  <c r="AY1024"/>
  <c r="AW1024" s="1"/>
  <c r="AY1028"/>
  <c r="AW1028" s="1"/>
  <c r="AY1032"/>
  <c r="AW1032" s="1"/>
  <c r="AY1036"/>
  <c r="AW1036" s="1"/>
  <c r="AY1040"/>
  <c r="AW1040" s="1"/>
  <c r="AY1044"/>
  <c r="AW1044" s="1"/>
  <c r="AY1048"/>
  <c r="AW1048" s="1"/>
  <c r="AY1052"/>
  <c r="AW1052" s="1"/>
  <c r="AY1056"/>
  <c r="AW1056" s="1"/>
  <c r="AY1060"/>
  <c r="AW1060" s="1"/>
  <c r="AY1066"/>
  <c r="AW1066" s="1"/>
  <c r="AY1068"/>
  <c r="AW1068" s="1"/>
  <c r="AY1070"/>
  <c r="AW1070" s="1"/>
  <c r="AY1072"/>
  <c r="AW1072" s="1"/>
  <c r="AY1074"/>
  <c r="AW1074" s="1"/>
  <c r="AY1076"/>
  <c r="AW1076" s="1"/>
  <c r="AY1078"/>
  <c r="AW1078" s="1"/>
  <c r="AY1080"/>
  <c r="AW1080" s="1"/>
  <c r="AY1082"/>
  <c r="AW1082" s="1"/>
  <c r="AY1084"/>
  <c r="AW1084" s="1"/>
  <c r="AY1086"/>
  <c r="AW1086" s="1"/>
  <c r="AY1088"/>
  <c r="AW1088" s="1"/>
  <c r="AY1090"/>
  <c r="AW1090" s="1"/>
  <c r="AY1092"/>
  <c r="AW1092" s="1"/>
  <c r="AY1094"/>
  <c r="AW1094" s="1"/>
  <c r="AY1096"/>
  <c r="AW1096" s="1"/>
  <c r="AY1098"/>
  <c r="AW1098" s="1"/>
  <c r="AY1100"/>
  <c r="AW1100" s="1"/>
  <c r="AY1102"/>
  <c r="AW1102" s="1"/>
  <c r="AY1104"/>
  <c r="AW1104" s="1"/>
  <c r="AY1106"/>
  <c r="AW1106" s="1"/>
  <c r="AY1108"/>
  <c r="AW1108" s="1"/>
  <c r="AY1065"/>
  <c r="AY1069"/>
  <c r="AW1069" s="1"/>
  <c r="AY1073"/>
  <c r="AW1073" s="1"/>
  <c r="AY1077"/>
  <c r="AW1077" s="1"/>
  <c r="AY1081"/>
  <c r="AW1081" s="1"/>
  <c r="AY1085"/>
  <c r="AW1085" s="1"/>
  <c r="AY1089"/>
  <c r="AW1089" s="1"/>
  <c r="AY1093"/>
  <c r="AW1093" s="1"/>
  <c r="AY1097"/>
  <c r="AW1097" s="1"/>
  <c r="AY1101"/>
  <c r="AW1101" s="1"/>
  <c r="AY1105"/>
  <c r="AW1105" s="1"/>
  <c r="AY1067"/>
  <c r="AW1067" s="1"/>
  <c r="AY1071"/>
  <c r="AW1071" s="1"/>
  <c r="AY1075"/>
  <c r="AW1075" s="1"/>
  <c r="AY1079"/>
  <c r="AW1079" s="1"/>
  <c r="AY1083"/>
  <c r="AW1083" s="1"/>
  <c r="AY1087"/>
  <c r="AW1087" s="1"/>
  <c r="AY1091"/>
  <c r="AW1091" s="1"/>
  <c r="AY1095"/>
  <c r="AW1095" s="1"/>
  <c r="AY1099"/>
  <c r="AW1099" s="1"/>
  <c r="AY1103"/>
  <c r="AW1103" s="1"/>
  <c r="AY1107"/>
  <c r="AW1107" s="1"/>
  <c r="AY1113"/>
  <c r="AW1113" s="1"/>
  <c r="AY1115"/>
  <c r="AW1115" s="1"/>
  <c r="AY1117"/>
  <c r="AW1117" s="1"/>
  <c r="AY1119"/>
  <c r="AW1119" s="1"/>
  <c r="AY1121"/>
  <c r="AW1121" s="1"/>
  <c r="AY1123"/>
  <c r="AW1123" s="1"/>
  <c r="AY1125"/>
  <c r="AW1125" s="1"/>
  <c r="AY1127"/>
  <c r="AW1127" s="1"/>
  <c r="AY1129"/>
  <c r="AW1129" s="1"/>
  <c r="AY1131"/>
  <c r="AW1131" s="1"/>
  <c r="AY1133"/>
  <c r="AW1133" s="1"/>
  <c r="AY1135"/>
  <c r="AW1135" s="1"/>
  <c r="AY1137"/>
  <c r="AW1137" s="1"/>
  <c r="AY1139"/>
  <c r="AW1139" s="1"/>
  <c r="AY1141"/>
  <c r="AW1141" s="1"/>
  <c r="AY1143"/>
  <c r="AW1143" s="1"/>
  <c r="AY1145"/>
  <c r="AW1145" s="1"/>
  <c r="AY1147"/>
  <c r="AW1147" s="1"/>
  <c r="AY1149"/>
  <c r="AW1149" s="1"/>
  <c r="AY1151"/>
  <c r="AW1151" s="1"/>
  <c r="AY1153"/>
  <c r="AW1153" s="1"/>
  <c r="AY1155"/>
  <c r="AW1155" s="1"/>
  <c r="AY1112"/>
  <c r="AY1114"/>
  <c r="AW1114" s="1"/>
  <c r="AY1116"/>
  <c r="AW1116" s="1"/>
  <c r="AY1118"/>
  <c r="AW1118" s="1"/>
  <c r="AY1120"/>
  <c r="AW1120" s="1"/>
  <c r="AY1122"/>
  <c r="AW1122" s="1"/>
  <c r="AY1124"/>
  <c r="AW1124" s="1"/>
  <c r="AY1126"/>
  <c r="AW1126" s="1"/>
  <c r="AY1128"/>
  <c r="AW1128" s="1"/>
  <c r="AY1130"/>
  <c r="AW1130" s="1"/>
  <c r="AY1132"/>
  <c r="AW1132" s="1"/>
  <c r="AY1134"/>
  <c r="AW1134" s="1"/>
  <c r="AY1136"/>
  <c r="AW1136" s="1"/>
  <c r="AY1138"/>
  <c r="AW1138" s="1"/>
  <c r="AY1140"/>
  <c r="AW1140" s="1"/>
  <c r="AY1142"/>
  <c r="AW1142" s="1"/>
  <c r="AY1144"/>
  <c r="AW1144" s="1"/>
  <c r="AY1146"/>
  <c r="AW1146" s="1"/>
  <c r="AY1148"/>
  <c r="AW1148" s="1"/>
  <c r="AY1150"/>
  <c r="AW1150" s="1"/>
  <c r="AY1152"/>
  <c r="AW1152" s="1"/>
  <c r="AY1154"/>
  <c r="AW1154" s="1"/>
  <c r="AY1160"/>
  <c r="AW1160" s="1"/>
  <c r="AY1162"/>
  <c r="AW1162" s="1"/>
  <c r="AY1164"/>
  <c r="AW1164" s="1"/>
  <c r="AY1166"/>
  <c r="AW1166" s="1"/>
  <c r="AY1168"/>
  <c r="AW1168" s="1"/>
  <c r="AY1170"/>
  <c r="AW1170" s="1"/>
  <c r="AY1172"/>
  <c r="AW1172" s="1"/>
  <c r="AY1174"/>
  <c r="AW1174" s="1"/>
  <c r="AY1176"/>
  <c r="AW1176" s="1"/>
  <c r="AY1178"/>
  <c r="AW1178" s="1"/>
  <c r="AY1180"/>
  <c r="AW1180" s="1"/>
  <c r="AY1182"/>
  <c r="AW1182" s="1"/>
  <c r="AY1184"/>
  <c r="AW1184" s="1"/>
  <c r="AY1186"/>
  <c r="AW1186" s="1"/>
  <c r="AY1188"/>
  <c r="AW1188" s="1"/>
  <c r="AY1190"/>
  <c r="AW1190" s="1"/>
  <c r="AY1192"/>
  <c r="AW1192" s="1"/>
  <c r="AY1194"/>
  <c r="AW1194" s="1"/>
  <c r="AY1196"/>
  <c r="AW1196" s="1"/>
  <c r="AY1198"/>
  <c r="AW1198" s="1"/>
  <c r="AY1200"/>
  <c r="AW1200" s="1"/>
  <c r="AY1202"/>
  <c r="AW1202" s="1"/>
  <c r="AY1159"/>
  <c r="AY1161"/>
  <c r="AW1161" s="1"/>
  <c r="AY1163"/>
  <c r="AW1163" s="1"/>
  <c r="AY1165"/>
  <c r="AW1165" s="1"/>
  <c r="AY1167"/>
  <c r="AW1167" s="1"/>
  <c r="AY1169"/>
  <c r="AW1169" s="1"/>
  <c r="AY1171"/>
  <c r="AW1171" s="1"/>
  <c r="AY1173"/>
  <c r="AW1173" s="1"/>
  <c r="AY1175"/>
  <c r="AW1175" s="1"/>
  <c r="AY1177"/>
  <c r="AW1177" s="1"/>
  <c r="AY1179"/>
  <c r="AW1179" s="1"/>
  <c r="AY1181"/>
  <c r="AW1181" s="1"/>
  <c r="AY1183"/>
  <c r="AW1183" s="1"/>
  <c r="AY1185"/>
  <c r="AW1185" s="1"/>
  <c r="AY1187"/>
  <c r="AW1187" s="1"/>
  <c r="AY1189"/>
  <c r="AW1189" s="1"/>
  <c r="AY1191"/>
  <c r="AW1191" s="1"/>
  <c r="AY1193"/>
  <c r="AW1193" s="1"/>
  <c r="AY1195"/>
  <c r="AW1195" s="1"/>
  <c r="AY1197"/>
  <c r="AW1197" s="1"/>
  <c r="AY1199"/>
  <c r="AW1199" s="1"/>
  <c r="AY1201"/>
  <c r="AW1201" s="1"/>
  <c r="BW43"/>
  <c r="BY43" s="1"/>
  <c r="Y11" s="1"/>
  <c r="AY84"/>
  <c r="AW84" s="1"/>
  <c r="AY80"/>
  <c r="AW80" s="1"/>
  <c r="AY76"/>
  <c r="AW76" s="1"/>
  <c r="AY72"/>
  <c r="AW72" s="1"/>
  <c r="AY68"/>
  <c r="AW68" s="1"/>
  <c r="AY64"/>
  <c r="AW64" s="1"/>
  <c r="AY60"/>
  <c r="AW60" s="1"/>
  <c r="AY56"/>
  <c r="AW56" s="1"/>
  <c r="AY52"/>
  <c r="AW52" s="1"/>
  <c r="AY48"/>
  <c r="AW48" s="1"/>
  <c r="AY44"/>
  <c r="AW44" s="1"/>
  <c r="AY83"/>
  <c r="AW83" s="1"/>
  <c r="AY75"/>
  <c r="AW75" s="1"/>
  <c r="AY67"/>
  <c r="AW67" s="1"/>
  <c r="AY55"/>
  <c r="AW55" s="1"/>
  <c r="AY47"/>
  <c r="AW47" s="1"/>
  <c r="Y15"/>
  <c r="AU433"/>
  <c r="AS433" s="1"/>
  <c r="AU435"/>
  <c r="AS435" s="1"/>
  <c r="AU437"/>
  <c r="AS437" s="1"/>
  <c r="AU439"/>
  <c r="AS439" s="1"/>
  <c r="AU441"/>
  <c r="AS441" s="1"/>
  <c r="AU443"/>
  <c r="AS443" s="1"/>
  <c r="AU445"/>
  <c r="AS445" s="1"/>
  <c r="AU447"/>
  <c r="AS447" s="1"/>
  <c r="AU449"/>
  <c r="AS449" s="1"/>
  <c r="AU451"/>
  <c r="AS451" s="1"/>
  <c r="AU453"/>
  <c r="AS453" s="1"/>
  <c r="AU455"/>
  <c r="AS455" s="1"/>
  <c r="AU457"/>
  <c r="AS457" s="1"/>
  <c r="AU459"/>
  <c r="AS459" s="1"/>
  <c r="AU461"/>
  <c r="AS461" s="1"/>
  <c r="AU463"/>
  <c r="AS463" s="1"/>
  <c r="AU465"/>
  <c r="AS465" s="1"/>
  <c r="AU467"/>
  <c r="AS467" s="1"/>
  <c r="AU469"/>
  <c r="AS469" s="1"/>
  <c r="AU471"/>
  <c r="AS471" s="1"/>
  <c r="AU473"/>
  <c r="AS473" s="1"/>
  <c r="AU475"/>
  <c r="AS475" s="1"/>
  <c r="AU477"/>
  <c r="AU432"/>
  <c r="AS432" s="1"/>
  <c r="AU434"/>
  <c r="AS434" s="1"/>
  <c r="AU436"/>
  <c r="AS436" s="1"/>
  <c r="AU438"/>
  <c r="AS438" s="1"/>
  <c r="AU440"/>
  <c r="AS440" s="1"/>
  <c r="AU442"/>
  <c r="AS442" s="1"/>
  <c r="AU444"/>
  <c r="AS444" s="1"/>
  <c r="AU446"/>
  <c r="AS446" s="1"/>
  <c r="AU448"/>
  <c r="AS448" s="1"/>
  <c r="AU450"/>
  <c r="AS450" s="1"/>
  <c r="AU452"/>
  <c r="AS452" s="1"/>
  <c r="AU454"/>
  <c r="AS454" s="1"/>
  <c r="AU456"/>
  <c r="AS456" s="1"/>
  <c r="AU458"/>
  <c r="AS458" s="1"/>
  <c r="AU460"/>
  <c r="AS460" s="1"/>
  <c r="AU462"/>
  <c r="AS462" s="1"/>
  <c r="AU464"/>
  <c r="AS464" s="1"/>
  <c r="AU466"/>
  <c r="AS466" s="1"/>
  <c r="AU468"/>
  <c r="AS468" s="1"/>
  <c r="AU470"/>
  <c r="AS470" s="1"/>
  <c r="AU472"/>
  <c r="AS472" s="1"/>
  <c r="AU474"/>
  <c r="AS474" s="1"/>
  <c r="AU476"/>
  <c r="AS476" s="1"/>
  <c r="HN17" i="3"/>
  <c r="HU17"/>
  <c r="HT17"/>
  <c r="CB47" i="10"/>
  <c r="CC47" s="1"/>
  <c r="CA47"/>
  <c r="AE15" s="1"/>
  <c r="AY431"/>
  <c r="HU16" i="3"/>
  <c r="HZ16" s="1"/>
  <c r="HT16"/>
  <c r="AY85" i="10"/>
  <c r="AW85" s="1"/>
  <c r="AY81"/>
  <c r="AW81" s="1"/>
  <c r="AY77"/>
  <c r="AW77" s="1"/>
  <c r="AY73"/>
  <c r="AW73" s="1"/>
  <c r="AY69"/>
  <c r="AW69" s="1"/>
  <c r="AY65"/>
  <c r="AW65" s="1"/>
  <c r="AY59"/>
  <c r="AW59" s="1"/>
  <c r="AY51"/>
  <c r="AW51" s="1"/>
  <c r="AY43"/>
  <c r="AW43" s="1"/>
  <c r="AY61"/>
  <c r="AW61" s="1"/>
  <c r="AY57"/>
  <c r="AW57" s="1"/>
  <c r="AY53"/>
  <c r="AW53" s="1"/>
  <c r="AY49"/>
  <c r="AW49" s="1"/>
  <c r="AY45"/>
  <c r="AW45" s="1"/>
  <c r="AY41"/>
  <c r="AW41" s="1"/>
  <c r="AW1249"/>
  <c r="AY40"/>
  <c r="AW40" s="1"/>
  <c r="AY137"/>
  <c r="AY139" s="1"/>
  <c r="AW139" s="1"/>
  <c r="AY146"/>
  <c r="AW146" s="1"/>
  <c r="AY154"/>
  <c r="AW154" s="1"/>
  <c r="AY162"/>
  <c r="AW162" s="1"/>
  <c r="AY170"/>
  <c r="AW170" s="1"/>
  <c r="AY178"/>
  <c r="AW178" s="1"/>
  <c r="AY141"/>
  <c r="AW141" s="1"/>
  <c r="AY149"/>
  <c r="AW149" s="1"/>
  <c r="AY157"/>
  <c r="AW157" s="1"/>
  <c r="AY165"/>
  <c r="AW165" s="1"/>
  <c r="AY173"/>
  <c r="AW173" s="1"/>
  <c r="AY181"/>
  <c r="AW181" s="1"/>
  <c r="Y9"/>
  <c r="AX1207"/>
  <c r="AX1212"/>
  <c r="AY238"/>
  <c r="AW238" s="1"/>
  <c r="AY240"/>
  <c r="AW240" s="1"/>
  <c r="AY242"/>
  <c r="AW242" s="1"/>
  <c r="AY244"/>
  <c r="AW244" s="1"/>
  <c r="AY246"/>
  <c r="AW246" s="1"/>
  <c r="AY248"/>
  <c r="AW248" s="1"/>
  <c r="AY250"/>
  <c r="AW250" s="1"/>
  <c r="AY252"/>
  <c r="AW252" s="1"/>
  <c r="AY254"/>
  <c r="AW254" s="1"/>
  <c r="AY256"/>
  <c r="AW256" s="1"/>
  <c r="AY258"/>
  <c r="AW258" s="1"/>
  <c r="AY260"/>
  <c r="AW260" s="1"/>
  <c r="AY262"/>
  <c r="AW262" s="1"/>
  <c r="AY264"/>
  <c r="AW264" s="1"/>
  <c r="AY266"/>
  <c r="AW266" s="1"/>
  <c r="AY268"/>
  <c r="AW268" s="1"/>
  <c r="AY270"/>
  <c r="AW270" s="1"/>
  <c r="AY272"/>
  <c r="AW272" s="1"/>
  <c r="AY274"/>
  <c r="AW274" s="1"/>
  <c r="AY276"/>
  <c r="AW276" s="1"/>
  <c r="AY278"/>
  <c r="AW278" s="1"/>
  <c r="AY280"/>
  <c r="AW280" s="1"/>
  <c r="AY237"/>
  <c r="AW237" s="1"/>
  <c r="AY239"/>
  <c r="AW239" s="1"/>
  <c r="AY241"/>
  <c r="AW241" s="1"/>
  <c r="AY243"/>
  <c r="AW243" s="1"/>
  <c r="AY245"/>
  <c r="AW245" s="1"/>
  <c r="AY247"/>
  <c r="AW247" s="1"/>
  <c r="AY249"/>
  <c r="AW249" s="1"/>
  <c r="AY251"/>
  <c r="AW251" s="1"/>
  <c r="AY253"/>
  <c r="AW253" s="1"/>
  <c r="AY255"/>
  <c r="AW255" s="1"/>
  <c r="AY257"/>
  <c r="AW257" s="1"/>
  <c r="AY259"/>
  <c r="AW259" s="1"/>
  <c r="AY261"/>
  <c r="AW261" s="1"/>
  <c r="AY263"/>
  <c r="AW263" s="1"/>
  <c r="AY265"/>
  <c r="AW265" s="1"/>
  <c r="AY267"/>
  <c r="AW267" s="1"/>
  <c r="AY269"/>
  <c r="AW269" s="1"/>
  <c r="AY271"/>
  <c r="AW271" s="1"/>
  <c r="AY273"/>
  <c r="AW273" s="1"/>
  <c r="AY275"/>
  <c r="AW275" s="1"/>
  <c r="AY277"/>
  <c r="AW277" s="1"/>
  <c r="AY279"/>
  <c r="AW279" s="1"/>
  <c r="AY281"/>
  <c r="AW281" s="1"/>
  <c r="AY236"/>
  <c r="AW236" s="1"/>
  <c r="AT678"/>
  <c r="AT680" s="1"/>
  <c r="AY678"/>
  <c r="AW678" s="1"/>
  <c r="AY680"/>
  <c r="AW680" s="1"/>
  <c r="AY682"/>
  <c r="AW682" s="1"/>
  <c r="AY684"/>
  <c r="AW684" s="1"/>
  <c r="AY686"/>
  <c r="AW686" s="1"/>
  <c r="AY688"/>
  <c r="AW688" s="1"/>
  <c r="AY690"/>
  <c r="AW690" s="1"/>
  <c r="AY692"/>
  <c r="AW692" s="1"/>
  <c r="AY694"/>
  <c r="AW694" s="1"/>
  <c r="AY696"/>
  <c r="AW696" s="1"/>
  <c r="AY698"/>
  <c r="AW698" s="1"/>
  <c r="AY700"/>
  <c r="AW700" s="1"/>
  <c r="AY702"/>
  <c r="AW702" s="1"/>
  <c r="AY704"/>
  <c r="AW704" s="1"/>
  <c r="AY706"/>
  <c r="AW706" s="1"/>
  <c r="AY708"/>
  <c r="AW708" s="1"/>
  <c r="AY710"/>
  <c r="AW710" s="1"/>
  <c r="AY712"/>
  <c r="AW712" s="1"/>
  <c r="AY714"/>
  <c r="AW714" s="1"/>
  <c r="AY716"/>
  <c r="AW716" s="1"/>
  <c r="AY718"/>
  <c r="AW718" s="1"/>
  <c r="AY720"/>
  <c r="AW720" s="1"/>
  <c r="AY722"/>
  <c r="AW722" s="1"/>
  <c r="AY677"/>
  <c r="AY679"/>
  <c r="AW679" s="1"/>
  <c r="AY681"/>
  <c r="AW681" s="1"/>
  <c r="AY683"/>
  <c r="AW683" s="1"/>
  <c r="AY685"/>
  <c r="AW685" s="1"/>
  <c r="AY687"/>
  <c r="AW687" s="1"/>
  <c r="AY689"/>
  <c r="AW689" s="1"/>
  <c r="AY691"/>
  <c r="AW691" s="1"/>
  <c r="AY693"/>
  <c r="AW693" s="1"/>
  <c r="AY695"/>
  <c r="AW695" s="1"/>
  <c r="AY697"/>
  <c r="AW697" s="1"/>
  <c r="AY699"/>
  <c r="AW699" s="1"/>
  <c r="AY701"/>
  <c r="AW701" s="1"/>
  <c r="AY703"/>
  <c r="AW703" s="1"/>
  <c r="AY705"/>
  <c r="AW705" s="1"/>
  <c r="AY707"/>
  <c r="AW707" s="1"/>
  <c r="AY709"/>
  <c r="AW709" s="1"/>
  <c r="AY711"/>
  <c r="AW711" s="1"/>
  <c r="AY713"/>
  <c r="AW713" s="1"/>
  <c r="AY715"/>
  <c r="AW715" s="1"/>
  <c r="AY717"/>
  <c r="AW717" s="1"/>
  <c r="AY719"/>
  <c r="AW719" s="1"/>
  <c r="AY721"/>
  <c r="AW721" s="1"/>
  <c r="AT629"/>
  <c r="AT631" s="1"/>
  <c r="AY630"/>
  <c r="AW630" s="1"/>
  <c r="AY632"/>
  <c r="AW632" s="1"/>
  <c r="AY634"/>
  <c r="AW634" s="1"/>
  <c r="AY636"/>
  <c r="AW636" s="1"/>
  <c r="AY638"/>
  <c r="AW638" s="1"/>
  <c r="AY640"/>
  <c r="AW640" s="1"/>
  <c r="AY642"/>
  <c r="AW642" s="1"/>
  <c r="AY644"/>
  <c r="AW644" s="1"/>
  <c r="AY646"/>
  <c r="AW646" s="1"/>
  <c r="AY648"/>
  <c r="AW648" s="1"/>
  <c r="AY650"/>
  <c r="AW650" s="1"/>
  <c r="AY652"/>
  <c r="AW652" s="1"/>
  <c r="AY654"/>
  <c r="AW654" s="1"/>
  <c r="AY656"/>
  <c r="AW656" s="1"/>
  <c r="AY658"/>
  <c r="AW658" s="1"/>
  <c r="AY660"/>
  <c r="AW660" s="1"/>
  <c r="AY662"/>
  <c r="AW662" s="1"/>
  <c r="AY664"/>
  <c r="AW664" s="1"/>
  <c r="AY666"/>
  <c r="AW666" s="1"/>
  <c r="AY668"/>
  <c r="AW668" s="1"/>
  <c r="AY670"/>
  <c r="AW670" s="1"/>
  <c r="AY672"/>
  <c r="AW672" s="1"/>
  <c r="AY629"/>
  <c r="AW629" s="1"/>
  <c r="AY631"/>
  <c r="AW631" s="1"/>
  <c r="AY633"/>
  <c r="AW633" s="1"/>
  <c r="AY635"/>
  <c r="AW635" s="1"/>
  <c r="AY637"/>
  <c r="AW637" s="1"/>
  <c r="AY639"/>
  <c r="AW639" s="1"/>
  <c r="AY641"/>
  <c r="AW641" s="1"/>
  <c r="AY643"/>
  <c r="AW643" s="1"/>
  <c r="AY645"/>
  <c r="AW645" s="1"/>
  <c r="AY647"/>
  <c r="AW647" s="1"/>
  <c r="AY649"/>
  <c r="AW649" s="1"/>
  <c r="AY651"/>
  <c r="AW651" s="1"/>
  <c r="AY653"/>
  <c r="AW653" s="1"/>
  <c r="AY655"/>
  <c r="AW655" s="1"/>
  <c r="AY657"/>
  <c r="AW657" s="1"/>
  <c r="AY659"/>
  <c r="AW659" s="1"/>
  <c r="AY661"/>
  <c r="AW661" s="1"/>
  <c r="AY663"/>
  <c r="AW663" s="1"/>
  <c r="AY665"/>
  <c r="AW665" s="1"/>
  <c r="AY667"/>
  <c r="AW667" s="1"/>
  <c r="AY669"/>
  <c r="AW669" s="1"/>
  <c r="AY671"/>
  <c r="AW671" s="1"/>
  <c r="AY673"/>
  <c r="AW673" s="1"/>
  <c r="AY628"/>
  <c r="AX634" s="1"/>
  <c r="AX636" s="1"/>
  <c r="AA19" s="1"/>
  <c r="AX1165"/>
  <c r="AX1160"/>
  <c r="AX1113"/>
  <c r="AX1118"/>
  <c r="AX1071"/>
  <c r="AX1066"/>
  <c r="AX1024"/>
  <c r="AX1026" s="1"/>
  <c r="AA27" s="1"/>
  <c r="AX1019"/>
  <c r="AX972"/>
  <c r="AX977"/>
  <c r="AX979" s="1"/>
  <c r="AA26" s="1"/>
  <c r="AX923"/>
  <c r="AX928"/>
  <c r="AX930" s="1"/>
  <c r="AA25" s="1"/>
  <c r="AX879"/>
  <c r="AX881" s="1"/>
  <c r="AA24" s="1"/>
  <c r="AX874"/>
  <c r="AX876" s="1"/>
  <c r="AX825"/>
  <c r="AX830"/>
  <c r="AX832" s="1"/>
  <c r="AA23" s="1"/>
  <c r="AX781"/>
  <c r="AX783" s="1"/>
  <c r="AA22" s="1"/>
  <c r="AX776"/>
  <c r="AX778" s="1"/>
  <c r="BC1158"/>
  <c r="BB1158"/>
  <c r="BB1159" s="1"/>
  <c r="BC1111"/>
  <c r="BB1111"/>
  <c r="BB1112" s="1"/>
  <c r="BC1064"/>
  <c r="BB1064"/>
  <c r="BB1065" s="1"/>
  <c r="BC1017"/>
  <c r="BB1017"/>
  <c r="BB1018" s="1"/>
  <c r="BB970"/>
  <c r="BB971" s="1"/>
  <c r="BC970"/>
  <c r="BC921"/>
  <c r="BB921"/>
  <c r="BB922" s="1"/>
  <c r="BC872"/>
  <c r="BB872"/>
  <c r="BB873" s="1"/>
  <c r="BC823"/>
  <c r="BB823"/>
  <c r="BB824" s="1"/>
  <c r="BC774"/>
  <c r="BB774"/>
  <c r="BB775" s="1"/>
  <c r="BC725"/>
  <c r="BB725"/>
  <c r="BB726" s="1"/>
  <c r="AX732"/>
  <c r="AX734" s="1"/>
  <c r="AA21" s="1"/>
  <c r="AX727"/>
  <c r="AX729" s="1"/>
  <c r="AX585"/>
  <c r="AX580"/>
  <c r="AX582" s="1"/>
  <c r="AX536"/>
  <c r="AX538" s="1"/>
  <c r="AA17" s="1"/>
  <c r="AX531"/>
  <c r="AX487"/>
  <c r="AX489" s="1"/>
  <c r="AA16" s="1"/>
  <c r="AX482"/>
  <c r="AX484" s="1"/>
  <c r="AX335"/>
  <c r="AX337" s="1"/>
  <c r="AX340"/>
  <c r="AX342" s="1"/>
  <c r="AA13" s="1"/>
  <c r="AX286"/>
  <c r="AX288" s="1"/>
  <c r="AX291"/>
  <c r="AX193"/>
  <c r="AX195" s="1"/>
  <c r="AA10" s="1"/>
  <c r="AX188"/>
  <c r="AX190" s="1"/>
  <c r="AY382"/>
  <c r="AX382"/>
  <c r="AX383" s="1"/>
  <c r="AD14"/>
  <c r="AE14"/>
  <c r="I16" i="3" s="1"/>
  <c r="CB46" i="10"/>
  <c r="CA46"/>
  <c r="AE11"/>
  <c r="I13" i="3" s="1"/>
  <c r="CB43" i="10"/>
  <c r="CA43"/>
  <c r="CB41"/>
  <c r="CC41" s="1"/>
  <c r="CA41"/>
  <c r="AE9" s="1"/>
  <c r="I11" i="3" s="1"/>
  <c r="BC676" i="10"/>
  <c r="BB676"/>
  <c r="BB677" s="1"/>
  <c r="BC627"/>
  <c r="BB627"/>
  <c r="BB628" s="1"/>
  <c r="AW334"/>
  <c r="AW481"/>
  <c r="AW579"/>
  <c r="AX587"/>
  <c r="AA18" s="1"/>
  <c r="AW677"/>
  <c r="AW775"/>
  <c r="AW873"/>
  <c r="AW824"/>
  <c r="AX827"/>
  <c r="AW971"/>
  <c r="AX974"/>
  <c r="AW1065"/>
  <c r="AX1068"/>
  <c r="AX1073" s="1"/>
  <c r="AA28" s="1"/>
  <c r="AW1159"/>
  <c r="AX1162"/>
  <c r="AX1167" s="1"/>
  <c r="AA30" s="1"/>
  <c r="AW187"/>
  <c r="AW89"/>
  <c r="AW285"/>
  <c r="AX293"/>
  <c r="AA12" s="1"/>
  <c r="AW530"/>
  <c r="AX533"/>
  <c r="AW628"/>
  <c r="AW726"/>
  <c r="AW922"/>
  <c r="AX925"/>
  <c r="AW1018"/>
  <c r="AX1021"/>
  <c r="AW1112"/>
  <c r="AX1115"/>
  <c r="AX1120" s="1"/>
  <c r="AA29" s="1"/>
  <c r="AW1206"/>
  <c r="AX1214"/>
  <c r="AA31" s="1"/>
  <c r="AX1209"/>
  <c r="AW1233"/>
  <c r="AW1235"/>
  <c r="AW1238"/>
  <c r="AW1242"/>
  <c r="AW1246"/>
  <c r="BC39"/>
  <c r="BC46" s="1"/>
  <c r="BA46" s="1"/>
  <c r="BA130"/>
  <c r="BA128"/>
  <c r="BA126"/>
  <c r="BA124"/>
  <c r="BA122"/>
  <c r="BA120"/>
  <c r="BA118"/>
  <c r="BA116"/>
  <c r="BA114"/>
  <c r="BA112"/>
  <c r="BA110"/>
  <c r="BA108"/>
  <c r="BA106"/>
  <c r="BA104"/>
  <c r="BA102"/>
  <c r="BA100"/>
  <c r="BA98"/>
  <c r="BA95"/>
  <c r="BA94"/>
  <c r="BA93"/>
  <c r="BA92"/>
  <c r="BA91"/>
  <c r="BC50"/>
  <c r="BA50" s="1"/>
  <c r="BC66"/>
  <c r="BA66" s="1"/>
  <c r="BC78"/>
  <c r="BA78" s="1"/>
  <c r="BA134"/>
  <c r="BA133"/>
  <c r="BA132"/>
  <c r="BA131"/>
  <c r="BA129"/>
  <c r="BA127"/>
  <c r="BA125"/>
  <c r="BA123"/>
  <c r="BA121"/>
  <c r="BA119"/>
  <c r="BA117"/>
  <c r="BA115"/>
  <c r="BA113"/>
  <c r="BA111"/>
  <c r="BA109"/>
  <c r="BA107"/>
  <c r="BA105"/>
  <c r="BA103"/>
  <c r="BA101"/>
  <c r="BA99"/>
  <c r="BA97"/>
  <c r="BA96"/>
  <c r="BA90"/>
  <c r="BC47"/>
  <c r="BA47" s="1"/>
  <c r="BC55"/>
  <c r="BA55" s="1"/>
  <c r="BC63"/>
  <c r="BA63" s="1"/>
  <c r="BC71"/>
  <c r="BA71" s="1"/>
  <c r="BC79"/>
  <c r="BA79" s="1"/>
  <c r="BC83" l="1"/>
  <c r="BA83" s="1"/>
  <c r="BC75"/>
  <c r="BA75" s="1"/>
  <c r="BC67"/>
  <c r="BA67" s="1"/>
  <c r="BC59"/>
  <c r="BA59" s="1"/>
  <c r="BC51"/>
  <c r="BA51" s="1"/>
  <c r="BC43"/>
  <c r="BA43" s="1"/>
  <c r="BC82"/>
  <c r="BA82" s="1"/>
  <c r="BC74"/>
  <c r="BA74" s="1"/>
  <c r="BC58"/>
  <c r="BA58" s="1"/>
  <c r="BC42"/>
  <c r="BA42" s="1"/>
  <c r="BC85"/>
  <c r="BA85" s="1"/>
  <c r="BC81"/>
  <c r="BA81" s="1"/>
  <c r="BC77"/>
  <c r="BA77" s="1"/>
  <c r="BC73"/>
  <c r="BA73" s="1"/>
  <c r="BC69"/>
  <c r="BA69" s="1"/>
  <c r="BC65"/>
  <c r="BA65" s="1"/>
  <c r="BC61"/>
  <c r="BA61" s="1"/>
  <c r="BC57"/>
  <c r="BA57" s="1"/>
  <c r="BC53"/>
  <c r="BA53" s="1"/>
  <c r="BC49"/>
  <c r="BA49" s="1"/>
  <c r="BC45"/>
  <c r="BA45" s="1"/>
  <c r="BC41"/>
  <c r="BA41" s="1"/>
  <c r="BC84"/>
  <c r="BA84" s="1"/>
  <c r="BC80"/>
  <c r="BA80" s="1"/>
  <c r="BC76"/>
  <c r="BA76" s="1"/>
  <c r="BC68"/>
  <c r="BA68" s="1"/>
  <c r="BC60"/>
  <c r="BA60" s="1"/>
  <c r="BC52"/>
  <c r="BA52" s="1"/>
  <c r="BC44"/>
  <c r="BA44" s="1"/>
  <c r="BC379"/>
  <c r="BA379" s="1"/>
  <c r="HO15" i="3"/>
  <c r="H15"/>
  <c r="HN10"/>
  <c r="CE40" i="10"/>
  <c r="AD8"/>
  <c r="CD40"/>
  <c r="CF40" s="1"/>
  <c r="AX88"/>
  <c r="AX89" s="1"/>
  <c r="BC289"/>
  <c r="BA289" s="1"/>
  <c r="BC287"/>
  <c r="BA287" s="1"/>
  <c r="BC304"/>
  <c r="BA304" s="1"/>
  <c r="BC303"/>
  <c r="BA303" s="1"/>
  <c r="BC320"/>
  <c r="BA320" s="1"/>
  <c r="BC319"/>
  <c r="BA319" s="1"/>
  <c r="BC288"/>
  <c r="BA288" s="1"/>
  <c r="BC312"/>
  <c r="BA312" s="1"/>
  <c r="BC295"/>
  <c r="BA295" s="1"/>
  <c r="BC300"/>
  <c r="BA300" s="1"/>
  <c r="BC315"/>
  <c r="BA315" s="1"/>
  <c r="BC318"/>
  <c r="BA318" s="1"/>
  <c r="BC302"/>
  <c r="BA302" s="1"/>
  <c r="BC286"/>
  <c r="BA286" s="1"/>
  <c r="BC317"/>
  <c r="BA317" s="1"/>
  <c r="BC301"/>
  <c r="BA301" s="1"/>
  <c r="BC296"/>
  <c r="BA296" s="1"/>
  <c r="BC324"/>
  <c r="BA324" s="1"/>
  <c r="BC292"/>
  <c r="BA292" s="1"/>
  <c r="BC307"/>
  <c r="BA307" s="1"/>
  <c r="BC330"/>
  <c r="BA330" s="1"/>
  <c r="BC314"/>
  <c r="BA314" s="1"/>
  <c r="BC298"/>
  <c r="BA298" s="1"/>
  <c r="BC329"/>
  <c r="BA329" s="1"/>
  <c r="BC313"/>
  <c r="BA313" s="1"/>
  <c r="BC297"/>
  <c r="BA297" s="1"/>
  <c r="BC327"/>
  <c r="BA327" s="1"/>
  <c r="BC316"/>
  <c r="BA316" s="1"/>
  <c r="BC285"/>
  <c r="BC299"/>
  <c r="BA299" s="1"/>
  <c r="BC326"/>
  <c r="BA326" s="1"/>
  <c r="BC310"/>
  <c r="BA310" s="1"/>
  <c r="BC294"/>
  <c r="BA294" s="1"/>
  <c r="BC325"/>
  <c r="BA325" s="1"/>
  <c r="BC309"/>
  <c r="BA309" s="1"/>
  <c r="BC293"/>
  <c r="BA293" s="1"/>
  <c r="BC328"/>
  <c r="BA328" s="1"/>
  <c r="BC311"/>
  <c r="BA311" s="1"/>
  <c r="BC308"/>
  <c r="BA308" s="1"/>
  <c r="BC323"/>
  <c r="BA323" s="1"/>
  <c r="BC291"/>
  <c r="BA291" s="1"/>
  <c r="BC322"/>
  <c r="BA322" s="1"/>
  <c r="BC306"/>
  <c r="BA306" s="1"/>
  <c r="BC290"/>
  <c r="BA290" s="1"/>
  <c r="BC321"/>
  <c r="BA321" s="1"/>
  <c r="BC305"/>
  <c r="BA305" s="1"/>
  <c r="HO12" i="3"/>
  <c r="HY12" s="1"/>
  <c r="BB186" i="10"/>
  <c r="BB187" s="1"/>
  <c r="H12" i="3"/>
  <c r="BC72" i="10"/>
  <c r="BA72" s="1"/>
  <c r="BC64"/>
  <c r="BA64" s="1"/>
  <c r="BC56"/>
  <c r="BA56" s="1"/>
  <c r="BC48"/>
  <c r="BA48" s="1"/>
  <c r="BC342"/>
  <c r="BA342" s="1"/>
  <c r="BC350"/>
  <c r="BA350" s="1"/>
  <c r="BC358"/>
  <c r="BA358" s="1"/>
  <c r="BC366"/>
  <c r="BA366" s="1"/>
  <c r="BC374"/>
  <c r="BA374" s="1"/>
  <c r="BC335"/>
  <c r="BA335" s="1"/>
  <c r="BC343"/>
  <c r="BA343" s="1"/>
  <c r="BC351"/>
  <c r="BA351" s="1"/>
  <c r="BC359"/>
  <c r="BA359" s="1"/>
  <c r="BC367"/>
  <c r="BA367" s="1"/>
  <c r="BC375"/>
  <c r="BA375" s="1"/>
  <c r="BC336"/>
  <c r="BA336" s="1"/>
  <c r="BC344"/>
  <c r="BA344" s="1"/>
  <c r="BC352"/>
  <c r="BA352" s="1"/>
  <c r="BC360"/>
  <c r="BA360" s="1"/>
  <c r="BC368"/>
  <c r="BA368" s="1"/>
  <c r="BC376"/>
  <c r="BA376" s="1"/>
  <c r="BC337"/>
  <c r="BA337" s="1"/>
  <c r="BC345"/>
  <c r="BA345" s="1"/>
  <c r="BC353"/>
  <c r="BA353" s="1"/>
  <c r="BC361"/>
  <c r="BA361" s="1"/>
  <c r="BC369"/>
  <c r="BA369" s="1"/>
  <c r="BC377"/>
  <c r="BA377" s="1"/>
  <c r="BC338"/>
  <c r="BA338" s="1"/>
  <c r="BC346"/>
  <c r="BA346" s="1"/>
  <c r="BC354"/>
  <c r="BA354" s="1"/>
  <c r="BC362"/>
  <c r="BA362" s="1"/>
  <c r="BC370"/>
  <c r="BA370" s="1"/>
  <c r="BC378"/>
  <c r="BA378" s="1"/>
  <c r="BC339"/>
  <c r="BA339" s="1"/>
  <c r="BC347"/>
  <c r="BA347" s="1"/>
  <c r="BC355"/>
  <c r="BA355" s="1"/>
  <c r="BC363"/>
  <c r="BA363" s="1"/>
  <c r="BC371"/>
  <c r="BA371" s="1"/>
  <c r="BC340"/>
  <c r="BA340" s="1"/>
  <c r="BC348"/>
  <c r="BA348" s="1"/>
  <c r="BC356"/>
  <c r="BA356" s="1"/>
  <c r="BC364"/>
  <c r="BA364" s="1"/>
  <c r="BC372"/>
  <c r="BA372" s="1"/>
  <c r="BC334"/>
  <c r="BC341"/>
  <c r="BA341" s="1"/>
  <c r="BC349"/>
  <c r="BA349" s="1"/>
  <c r="BC357"/>
  <c r="BA357" s="1"/>
  <c r="BC365"/>
  <c r="BA365" s="1"/>
  <c r="BC373"/>
  <c r="BA373" s="1"/>
  <c r="H14" i="3"/>
  <c r="HO14"/>
  <c r="BC195" i="10"/>
  <c r="BA195" s="1"/>
  <c r="BC203"/>
  <c r="BA203" s="1"/>
  <c r="BC211"/>
  <c r="BA211" s="1"/>
  <c r="BC219"/>
  <c r="BA219" s="1"/>
  <c r="BC227"/>
  <c r="BA227" s="1"/>
  <c r="BC188"/>
  <c r="BA188" s="1"/>
  <c r="BC196"/>
  <c r="BA196" s="1"/>
  <c r="BC204"/>
  <c r="BA204" s="1"/>
  <c r="BC212"/>
  <c r="BA212" s="1"/>
  <c r="BC220"/>
  <c r="BA220" s="1"/>
  <c r="BC228"/>
  <c r="BA228" s="1"/>
  <c r="BC189"/>
  <c r="BA189" s="1"/>
  <c r="BC197"/>
  <c r="BA197" s="1"/>
  <c r="BC205"/>
  <c r="BA205" s="1"/>
  <c r="BC213"/>
  <c r="BA213" s="1"/>
  <c r="BC221"/>
  <c r="BA221" s="1"/>
  <c r="BC229"/>
  <c r="BA229" s="1"/>
  <c r="BC190"/>
  <c r="BA190" s="1"/>
  <c r="BC198"/>
  <c r="BA198" s="1"/>
  <c r="BC206"/>
  <c r="BA206" s="1"/>
  <c r="BC214"/>
  <c r="BA214" s="1"/>
  <c r="BC222"/>
  <c r="BA222" s="1"/>
  <c r="BC230"/>
  <c r="BA230" s="1"/>
  <c r="BC191"/>
  <c r="BA191" s="1"/>
  <c r="BC199"/>
  <c r="BA199" s="1"/>
  <c r="BC207"/>
  <c r="BA207" s="1"/>
  <c r="BC215"/>
  <c r="BA215" s="1"/>
  <c r="BC223"/>
  <c r="BA223" s="1"/>
  <c r="BC231"/>
  <c r="BA231" s="1"/>
  <c r="BC192"/>
  <c r="BA192" s="1"/>
  <c r="BC200"/>
  <c r="BA200" s="1"/>
  <c r="BC208"/>
  <c r="BA208" s="1"/>
  <c r="BC216"/>
  <c r="BA216" s="1"/>
  <c r="BC224"/>
  <c r="BA224" s="1"/>
  <c r="BC232"/>
  <c r="BA232" s="1"/>
  <c r="BC193"/>
  <c r="BA193" s="1"/>
  <c r="BC201"/>
  <c r="BA201" s="1"/>
  <c r="BC209"/>
  <c r="BA209" s="1"/>
  <c r="BC217"/>
  <c r="BA217" s="1"/>
  <c r="BC225"/>
  <c r="BA225" s="1"/>
  <c r="BC187"/>
  <c r="BC194"/>
  <c r="BA194" s="1"/>
  <c r="BC202"/>
  <c r="BA202" s="1"/>
  <c r="BC210"/>
  <c r="BA210" s="1"/>
  <c r="BC218"/>
  <c r="BA218" s="1"/>
  <c r="BC226"/>
  <c r="BA226" s="1"/>
  <c r="BC70"/>
  <c r="BA70" s="1"/>
  <c r="BC62"/>
  <c r="BA62" s="1"/>
  <c r="BC54"/>
  <c r="BA54" s="1"/>
  <c r="I15" i="3"/>
  <c r="AH15" s="1"/>
  <c r="HV15"/>
  <c r="AP41" i="10"/>
  <c r="AP43" s="1"/>
  <c r="AP46"/>
  <c r="AP48" s="1"/>
  <c r="Q7" s="1"/>
  <c r="AT90"/>
  <c r="AT92" s="1"/>
  <c r="AT95"/>
  <c r="AT97" s="1"/>
  <c r="V8" s="1"/>
  <c r="BB284"/>
  <c r="BB285" s="1"/>
  <c r="HV12" i="3"/>
  <c r="HZ12" s="1"/>
  <c r="I12"/>
  <c r="AI12" s="1"/>
  <c r="I14"/>
  <c r="HV14"/>
  <c r="I20"/>
  <c r="HV20"/>
  <c r="HZ20" s="1"/>
  <c r="H20"/>
  <c r="HO20"/>
  <c r="HY20" s="1"/>
  <c r="I14" i="4" s="1"/>
  <c r="AY138" i="10"/>
  <c r="AW138" s="1"/>
  <c r="AY177"/>
  <c r="AW177" s="1"/>
  <c r="AY169"/>
  <c r="AW169" s="1"/>
  <c r="AY161"/>
  <c r="AW161" s="1"/>
  <c r="AY153"/>
  <c r="AW153" s="1"/>
  <c r="AY145"/>
  <c r="AW145" s="1"/>
  <c r="AY182"/>
  <c r="AW182" s="1"/>
  <c r="AY174"/>
  <c r="AW174" s="1"/>
  <c r="AY166"/>
  <c r="AW166" s="1"/>
  <c r="AY158"/>
  <c r="AW158" s="1"/>
  <c r="AY150"/>
  <c r="AW150" s="1"/>
  <c r="AY142"/>
  <c r="AW142" s="1"/>
  <c r="AT139"/>
  <c r="AT141" s="1"/>
  <c r="H19" i="3"/>
  <c r="HO19"/>
  <c r="I19"/>
  <c r="AI19" s="1"/>
  <c r="HV19"/>
  <c r="BC581" i="10"/>
  <c r="BC585"/>
  <c r="BC589"/>
  <c r="BC593"/>
  <c r="BC597"/>
  <c r="BC601"/>
  <c r="BC605"/>
  <c r="BC609"/>
  <c r="BC613"/>
  <c r="BC617"/>
  <c r="BC621"/>
  <c r="BC580"/>
  <c r="BA580" s="1"/>
  <c r="BC584"/>
  <c r="BA584" s="1"/>
  <c r="BC588"/>
  <c r="BA588" s="1"/>
  <c r="BC592"/>
  <c r="BA592" s="1"/>
  <c r="BC596"/>
  <c r="BA596" s="1"/>
  <c r="BC600"/>
  <c r="BA600" s="1"/>
  <c r="BC604"/>
  <c r="BA604" s="1"/>
  <c r="BC608"/>
  <c r="BA608" s="1"/>
  <c r="BC612"/>
  <c r="BA612" s="1"/>
  <c r="BC616"/>
  <c r="BA616" s="1"/>
  <c r="BC620"/>
  <c r="BA620" s="1"/>
  <c r="BC579"/>
  <c r="BC583"/>
  <c r="BC587"/>
  <c r="BA587" s="1"/>
  <c r="BC591"/>
  <c r="BA591" s="1"/>
  <c r="BC595"/>
  <c r="BA595" s="1"/>
  <c r="BC599"/>
  <c r="BA599" s="1"/>
  <c r="BC603"/>
  <c r="BA603" s="1"/>
  <c r="BC607"/>
  <c r="BA607" s="1"/>
  <c r="BC611"/>
  <c r="BA611" s="1"/>
  <c r="BC615"/>
  <c r="BA615" s="1"/>
  <c r="BC619"/>
  <c r="BA619" s="1"/>
  <c r="BC623"/>
  <c r="BC582"/>
  <c r="BA582" s="1"/>
  <c r="BC586"/>
  <c r="BA586" s="1"/>
  <c r="BC590"/>
  <c r="BA590" s="1"/>
  <c r="BC594"/>
  <c r="BA594" s="1"/>
  <c r="BC598"/>
  <c r="BA598" s="1"/>
  <c r="BC602"/>
  <c r="BA602" s="1"/>
  <c r="BC606"/>
  <c r="BA606" s="1"/>
  <c r="BC610"/>
  <c r="BA610" s="1"/>
  <c r="BC614"/>
  <c r="BA614" s="1"/>
  <c r="BC618"/>
  <c r="BA618" s="1"/>
  <c r="BC622"/>
  <c r="BA622" s="1"/>
  <c r="BC533"/>
  <c r="BC537"/>
  <c r="BA537" s="1"/>
  <c r="BC541"/>
  <c r="BA541" s="1"/>
  <c r="BC545"/>
  <c r="BA545" s="1"/>
  <c r="BC549"/>
  <c r="BA549" s="1"/>
  <c r="BC553"/>
  <c r="BA553" s="1"/>
  <c r="BC557"/>
  <c r="BA557" s="1"/>
  <c r="BC561"/>
  <c r="BA561" s="1"/>
  <c r="BC565"/>
  <c r="BA565" s="1"/>
  <c r="BC569"/>
  <c r="BA569" s="1"/>
  <c r="BC573"/>
  <c r="BC530"/>
  <c r="BC534"/>
  <c r="BA534" s="1"/>
  <c r="BC538"/>
  <c r="BC542"/>
  <c r="BC546"/>
  <c r="BC550"/>
  <c r="BC554"/>
  <c r="BC558"/>
  <c r="BC562"/>
  <c r="BC566"/>
  <c r="BC570"/>
  <c r="BC574"/>
  <c r="BA574" s="1"/>
  <c r="BC531"/>
  <c r="BA531" s="1"/>
  <c r="BC535"/>
  <c r="BC539"/>
  <c r="BA539" s="1"/>
  <c r="BC543"/>
  <c r="BA543" s="1"/>
  <c r="BC547"/>
  <c r="BA547" s="1"/>
  <c r="BC551"/>
  <c r="BA551" s="1"/>
  <c r="BC555"/>
  <c r="BA555" s="1"/>
  <c r="BC559"/>
  <c r="BA559" s="1"/>
  <c r="BC563"/>
  <c r="BA563" s="1"/>
  <c r="BC567"/>
  <c r="BA567" s="1"/>
  <c r="BC571"/>
  <c r="BA571" s="1"/>
  <c r="BC575"/>
  <c r="BC532"/>
  <c r="BA532" s="1"/>
  <c r="BC536"/>
  <c r="BA536" s="1"/>
  <c r="BC540"/>
  <c r="BA540" s="1"/>
  <c r="BC544"/>
  <c r="BA544" s="1"/>
  <c r="BC548"/>
  <c r="BA548" s="1"/>
  <c r="BC552"/>
  <c r="BA552" s="1"/>
  <c r="BC556"/>
  <c r="BA556" s="1"/>
  <c r="BC560"/>
  <c r="BA560" s="1"/>
  <c r="BC564"/>
  <c r="BA564" s="1"/>
  <c r="BC568"/>
  <c r="BA568" s="1"/>
  <c r="BC572"/>
  <c r="BA572" s="1"/>
  <c r="HO18" i="3"/>
  <c r="HY18" s="1"/>
  <c r="H18"/>
  <c r="BC482" i="10"/>
  <c r="BA482" s="1"/>
  <c r="BC486"/>
  <c r="BA486" s="1"/>
  <c r="BC490"/>
  <c r="BA490" s="1"/>
  <c r="BC494"/>
  <c r="BA494" s="1"/>
  <c r="BC498"/>
  <c r="BA498" s="1"/>
  <c r="BC502"/>
  <c r="BA502" s="1"/>
  <c r="BC506"/>
  <c r="BA506" s="1"/>
  <c r="BC510"/>
  <c r="BA510" s="1"/>
  <c r="BC514"/>
  <c r="BA514" s="1"/>
  <c r="BC518"/>
  <c r="BA518" s="1"/>
  <c r="BC522"/>
  <c r="BA522" s="1"/>
  <c r="BC526"/>
  <c r="BA526" s="1"/>
  <c r="BC485"/>
  <c r="BA485" s="1"/>
  <c r="BC489"/>
  <c r="BA489" s="1"/>
  <c r="BC493"/>
  <c r="BA493" s="1"/>
  <c r="BC497"/>
  <c r="BA497" s="1"/>
  <c r="BC501"/>
  <c r="BA501" s="1"/>
  <c r="BC505"/>
  <c r="BA505" s="1"/>
  <c r="BC509"/>
  <c r="BA509" s="1"/>
  <c r="BC513"/>
  <c r="BA513" s="1"/>
  <c r="BC517"/>
  <c r="BA517" s="1"/>
  <c r="BC521"/>
  <c r="BA521" s="1"/>
  <c r="BC525"/>
  <c r="BC488"/>
  <c r="BA488" s="1"/>
  <c r="BC496"/>
  <c r="BA496" s="1"/>
  <c r="BC508"/>
  <c r="BA508" s="1"/>
  <c r="BC516"/>
  <c r="BA516" s="1"/>
  <c r="BC524"/>
  <c r="BA524" s="1"/>
  <c r="BC483"/>
  <c r="BA483" s="1"/>
  <c r="BC491"/>
  <c r="BA491" s="1"/>
  <c r="BC499"/>
  <c r="BA499" s="1"/>
  <c r="BC503"/>
  <c r="BA503" s="1"/>
  <c r="BC511"/>
  <c r="BC519"/>
  <c r="BC481"/>
  <c r="BC484"/>
  <c r="BA484" s="1"/>
  <c r="BC492"/>
  <c r="BA492" s="1"/>
  <c r="BC500"/>
  <c r="BA500" s="1"/>
  <c r="BC504"/>
  <c r="BA504" s="1"/>
  <c r="BC512"/>
  <c r="BA512" s="1"/>
  <c r="BC520"/>
  <c r="BA520" s="1"/>
  <c r="BC487"/>
  <c r="BA487" s="1"/>
  <c r="BC495"/>
  <c r="BA495" s="1"/>
  <c r="BC507"/>
  <c r="BA507" s="1"/>
  <c r="BC515"/>
  <c r="BC523"/>
  <c r="I18" i="3"/>
  <c r="AH18" s="1"/>
  <c r="HV18"/>
  <c r="HZ18" s="1"/>
  <c r="AX683" i="10"/>
  <c r="AX685" s="1"/>
  <c r="AA20" s="1"/>
  <c r="HV17" i="3"/>
  <c r="I17"/>
  <c r="AI17" s="1"/>
  <c r="HO16"/>
  <c r="H16"/>
  <c r="AT144" i="10"/>
  <c r="AT146" s="1"/>
  <c r="V9" s="1"/>
  <c r="CD43"/>
  <c r="CF43" s="1"/>
  <c r="AX235"/>
  <c r="AX236" s="1"/>
  <c r="AD11"/>
  <c r="HN13" i="3"/>
  <c r="CE43" i="10"/>
  <c r="BC137"/>
  <c r="BC140" s="1"/>
  <c r="BA140" s="1"/>
  <c r="HV11" i="3"/>
  <c r="HZ11" s="1"/>
  <c r="W9" i="4" s="1"/>
  <c r="GD3" s="1"/>
  <c r="GD5" s="1"/>
  <c r="BC726" i="10"/>
  <c r="BC727"/>
  <c r="BA727" s="1"/>
  <c r="BC729"/>
  <c r="BC731"/>
  <c r="BC733"/>
  <c r="BC735"/>
  <c r="BA735" s="1"/>
  <c r="BC737"/>
  <c r="BC739"/>
  <c r="BA739" s="1"/>
  <c r="BC741"/>
  <c r="BC743"/>
  <c r="BA743" s="1"/>
  <c r="BC745"/>
  <c r="BC747"/>
  <c r="BA747" s="1"/>
  <c r="BC749"/>
  <c r="BC751"/>
  <c r="BA751" s="1"/>
  <c r="BC753"/>
  <c r="BC755"/>
  <c r="BA755" s="1"/>
  <c r="BC757"/>
  <c r="BC759"/>
  <c r="BA759" s="1"/>
  <c r="BC761"/>
  <c r="BC763"/>
  <c r="BA763" s="1"/>
  <c r="BC765"/>
  <c r="BC767"/>
  <c r="BA767" s="1"/>
  <c r="BC769"/>
  <c r="BC728"/>
  <c r="BA728" s="1"/>
  <c r="BC730"/>
  <c r="BA730" s="1"/>
  <c r="BC732"/>
  <c r="BA732" s="1"/>
  <c r="BC734"/>
  <c r="BC736"/>
  <c r="BA736" s="1"/>
  <c r="BC738"/>
  <c r="BC740"/>
  <c r="BA740" s="1"/>
  <c r="BC742"/>
  <c r="BC744"/>
  <c r="BA744" s="1"/>
  <c r="BC746"/>
  <c r="BC748"/>
  <c r="BA748" s="1"/>
  <c r="BC750"/>
  <c r="BC752"/>
  <c r="BA752" s="1"/>
  <c r="BC754"/>
  <c r="BC756"/>
  <c r="BA756" s="1"/>
  <c r="BC758"/>
  <c r="BC760"/>
  <c r="BA760" s="1"/>
  <c r="BC762"/>
  <c r="BC764"/>
  <c r="BA764" s="1"/>
  <c r="BC766"/>
  <c r="BC768"/>
  <c r="BA768" s="1"/>
  <c r="BC770"/>
  <c r="BA770" s="1"/>
  <c r="BC776"/>
  <c r="BC778"/>
  <c r="BA778" s="1"/>
  <c r="BC780"/>
  <c r="BA780" s="1"/>
  <c r="BC782"/>
  <c r="BA782" s="1"/>
  <c r="BC784"/>
  <c r="BA784" s="1"/>
  <c r="BC786"/>
  <c r="BA786" s="1"/>
  <c r="BC788"/>
  <c r="BA788" s="1"/>
  <c r="BC790"/>
  <c r="BA790" s="1"/>
  <c r="BC792"/>
  <c r="BA792" s="1"/>
  <c r="BC794"/>
  <c r="BA794" s="1"/>
  <c r="BC796"/>
  <c r="BA796" s="1"/>
  <c r="BC798"/>
  <c r="BA798" s="1"/>
  <c r="BC800"/>
  <c r="BA800" s="1"/>
  <c r="BC802"/>
  <c r="BA802" s="1"/>
  <c r="BC804"/>
  <c r="BA804" s="1"/>
  <c r="BC806"/>
  <c r="BA806" s="1"/>
  <c r="BC808"/>
  <c r="BA808" s="1"/>
  <c r="BC810"/>
  <c r="BA810" s="1"/>
  <c r="BC812"/>
  <c r="BA812" s="1"/>
  <c r="BC814"/>
  <c r="BA814" s="1"/>
  <c r="BC816"/>
  <c r="BA816" s="1"/>
  <c r="BC818"/>
  <c r="BA818" s="1"/>
  <c r="BC820"/>
  <c r="BA820" s="1"/>
  <c r="BC777"/>
  <c r="BC779"/>
  <c r="BC781"/>
  <c r="BC783"/>
  <c r="BC785"/>
  <c r="BC787"/>
  <c r="BC789"/>
  <c r="BC791"/>
  <c r="BC793"/>
  <c r="BC795"/>
  <c r="BC797"/>
  <c r="BC799"/>
  <c r="BC801"/>
  <c r="BC803"/>
  <c r="BC805"/>
  <c r="BC807"/>
  <c r="BC809"/>
  <c r="BC811"/>
  <c r="BC813"/>
  <c r="BC815"/>
  <c r="BC817"/>
  <c r="BC819"/>
  <c r="BC775"/>
  <c r="BC826"/>
  <c r="BA826" s="1"/>
  <c r="BC828"/>
  <c r="BA828" s="1"/>
  <c r="BC830"/>
  <c r="BA830" s="1"/>
  <c r="BC832"/>
  <c r="BA832" s="1"/>
  <c r="BC834"/>
  <c r="BA834" s="1"/>
  <c r="BC836"/>
  <c r="BA836" s="1"/>
  <c r="BC838"/>
  <c r="BA838" s="1"/>
  <c r="BC840"/>
  <c r="BA840" s="1"/>
  <c r="BC842"/>
  <c r="BA842" s="1"/>
  <c r="BC844"/>
  <c r="BA844" s="1"/>
  <c r="BC846"/>
  <c r="BA846" s="1"/>
  <c r="BC848"/>
  <c r="BA848" s="1"/>
  <c r="BC850"/>
  <c r="BA850" s="1"/>
  <c r="BC852"/>
  <c r="BA852" s="1"/>
  <c r="BC854"/>
  <c r="BA854" s="1"/>
  <c r="BC856"/>
  <c r="BA856" s="1"/>
  <c r="BC858"/>
  <c r="BA858" s="1"/>
  <c r="BC860"/>
  <c r="BA860" s="1"/>
  <c r="BC862"/>
  <c r="BA862" s="1"/>
  <c r="BC864"/>
  <c r="BA864" s="1"/>
  <c r="BC866"/>
  <c r="BA866" s="1"/>
  <c r="BC868"/>
  <c r="BA868" s="1"/>
  <c r="BC824"/>
  <c r="BC825"/>
  <c r="BA825" s="1"/>
  <c r="BC827"/>
  <c r="BC829"/>
  <c r="BC831"/>
  <c r="BC833"/>
  <c r="BC835"/>
  <c r="BC837"/>
  <c r="BC839"/>
  <c r="BC841"/>
  <c r="BC843"/>
  <c r="BC845"/>
  <c r="BC847"/>
  <c r="BC849"/>
  <c r="BC851"/>
  <c r="BC853"/>
  <c r="BC855"/>
  <c r="BC857"/>
  <c r="BC859"/>
  <c r="BC861"/>
  <c r="BC863"/>
  <c r="BC865"/>
  <c r="BC867"/>
  <c r="BC869"/>
  <c r="BC875"/>
  <c r="BC877"/>
  <c r="BC879"/>
  <c r="BC881"/>
  <c r="BA881" s="1"/>
  <c r="BC883"/>
  <c r="BC885"/>
  <c r="BA885" s="1"/>
  <c r="BC887"/>
  <c r="BC889"/>
  <c r="BA889" s="1"/>
  <c r="BC891"/>
  <c r="BC893"/>
  <c r="BA893" s="1"/>
  <c r="BC895"/>
  <c r="BC897"/>
  <c r="BA897" s="1"/>
  <c r="BC899"/>
  <c r="BC901"/>
  <c r="BA901" s="1"/>
  <c r="BC903"/>
  <c r="BC905"/>
  <c r="BA905" s="1"/>
  <c r="BC907"/>
  <c r="BC909"/>
  <c r="BA909" s="1"/>
  <c r="BC911"/>
  <c r="BC913"/>
  <c r="BA913" s="1"/>
  <c r="BC915"/>
  <c r="BC917"/>
  <c r="BC874"/>
  <c r="BC876"/>
  <c r="BA876" s="1"/>
  <c r="BC878"/>
  <c r="BA878" s="1"/>
  <c r="BC880"/>
  <c r="BA880" s="1"/>
  <c r="BC882"/>
  <c r="BC884"/>
  <c r="BA884" s="1"/>
  <c r="BC886"/>
  <c r="BC888"/>
  <c r="BA888" s="1"/>
  <c r="BC890"/>
  <c r="BC892"/>
  <c r="BA892" s="1"/>
  <c r="BC894"/>
  <c r="BC896"/>
  <c r="BA896" s="1"/>
  <c r="BC898"/>
  <c r="BC900"/>
  <c r="BA900" s="1"/>
  <c r="BC902"/>
  <c r="BC904"/>
  <c r="BA904" s="1"/>
  <c r="BC906"/>
  <c r="BC908"/>
  <c r="BA908" s="1"/>
  <c r="BC910"/>
  <c r="BC912"/>
  <c r="BA912" s="1"/>
  <c r="BC914"/>
  <c r="BC916"/>
  <c r="BA916" s="1"/>
  <c r="BC918"/>
  <c r="BA918" s="1"/>
  <c r="BC873"/>
  <c r="BC924"/>
  <c r="BA924" s="1"/>
  <c r="BC926"/>
  <c r="BA926" s="1"/>
  <c r="BC928"/>
  <c r="BA928" s="1"/>
  <c r="BC930"/>
  <c r="BC932"/>
  <c r="BA932" s="1"/>
  <c r="BC934"/>
  <c r="BC936"/>
  <c r="BA936" s="1"/>
  <c r="BC938"/>
  <c r="BC940"/>
  <c r="BA940" s="1"/>
  <c r="BC942"/>
  <c r="BC944"/>
  <c r="BC946"/>
  <c r="BA946" s="1"/>
  <c r="BC948"/>
  <c r="BC950"/>
  <c r="BA950" s="1"/>
  <c r="BC952"/>
  <c r="BC954"/>
  <c r="BA954" s="1"/>
  <c r="BC956"/>
  <c r="BC958"/>
  <c r="BA958" s="1"/>
  <c r="BC960"/>
  <c r="BC962"/>
  <c r="BA962" s="1"/>
  <c r="BC964"/>
  <c r="BC966"/>
  <c r="BC923"/>
  <c r="BA923" s="1"/>
  <c r="BC925"/>
  <c r="BC927"/>
  <c r="BC929"/>
  <c r="BC931"/>
  <c r="BA931" s="1"/>
  <c r="BC933"/>
  <c r="BC935"/>
  <c r="BA935" s="1"/>
  <c r="BC937"/>
  <c r="BC939"/>
  <c r="BA939" s="1"/>
  <c r="BC941"/>
  <c r="BC943"/>
  <c r="BA943" s="1"/>
  <c r="BC945"/>
  <c r="BA945" s="1"/>
  <c r="BC947"/>
  <c r="BC949"/>
  <c r="BA949" s="1"/>
  <c r="BC951"/>
  <c r="BC953"/>
  <c r="BA953" s="1"/>
  <c r="BC955"/>
  <c r="BC957"/>
  <c r="BA957" s="1"/>
  <c r="BC959"/>
  <c r="BC961"/>
  <c r="BA961" s="1"/>
  <c r="BC963"/>
  <c r="BC965"/>
  <c r="BA965" s="1"/>
  <c r="BC967"/>
  <c r="BA967" s="1"/>
  <c r="BC922"/>
  <c r="BC1020"/>
  <c r="BC1022"/>
  <c r="BC1024"/>
  <c r="BC1026"/>
  <c r="BA1026" s="1"/>
  <c r="BC1028"/>
  <c r="BC1030"/>
  <c r="BA1030" s="1"/>
  <c r="BC1032"/>
  <c r="BC1034"/>
  <c r="BA1034" s="1"/>
  <c r="BC1036"/>
  <c r="BC1038"/>
  <c r="BA1038" s="1"/>
  <c r="BC1040"/>
  <c r="BC1042"/>
  <c r="BA1042" s="1"/>
  <c r="BC1044"/>
  <c r="BC1046"/>
  <c r="BA1046" s="1"/>
  <c r="BC1048"/>
  <c r="BC1050"/>
  <c r="BA1050" s="1"/>
  <c r="BC1052"/>
  <c r="BC1054"/>
  <c r="BA1054" s="1"/>
  <c r="BC1056"/>
  <c r="BC1058"/>
  <c r="BA1058" s="1"/>
  <c r="BC1060"/>
  <c r="BC1021"/>
  <c r="BA1021" s="1"/>
  <c r="BC1025"/>
  <c r="BA1025" s="1"/>
  <c r="BC1029"/>
  <c r="BC1033"/>
  <c r="BC1037"/>
  <c r="BC1041"/>
  <c r="BA1041" s="1"/>
  <c r="BC1045"/>
  <c r="BC1049"/>
  <c r="BC1053"/>
  <c r="BC1057"/>
  <c r="BA1057" s="1"/>
  <c r="BC1061"/>
  <c r="BA1061" s="1"/>
  <c r="BC1019"/>
  <c r="BC1023"/>
  <c r="BA1023" s="1"/>
  <c r="BC1027"/>
  <c r="BC1031"/>
  <c r="BC1035"/>
  <c r="BC1039"/>
  <c r="BC1043"/>
  <c r="BC1047"/>
  <c r="BC1051"/>
  <c r="BC1055"/>
  <c r="BC1059"/>
  <c r="BC1018"/>
  <c r="BC1067"/>
  <c r="BA1067" s="1"/>
  <c r="BC1069"/>
  <c r="BA1069" s="1"/>
  <c r="BC1071"/>
  <c r="BA1071" s="1"/>
  <c r="BC1073"/>
  <c r="BC1075"/>
  <c r="BC1077"/>
  <c r="BC1079"/>
  <c r="BC1081"/>
  <c r="BC1083"/>
  <c r="BC1085"/>
  <c r="BC1087"/>
  <c r="BC1089"/>
  <c r="BC1091"/>
  <c r="BA1091" s="1"/>
  <c r="BC1093"/>
  <c r="BA1093" s="1"/>
  <c r="BC1095"/>
  <c r="BC1097"/>
  <c r="BC1099"/>
  <c r="BC1101"/>
  <c r="BC1103"/>
  <c r="BC1105"/>
  <c r="BC1107"/>
  <c r="BC1066"/>
  <c r="BC1068"/>
  <c r="BC1070"/>
  <c r="BC1072"/>
  <c r="BC1074"/>
  <c r="BC1076"/>
  <c r="BA1076" s="1"/>
  <c r="BC1078"/>
  <c r="BC1080"/>
  <c r="BA1080" s="1"/>
  <c r="BC1084"/>
  <c r="BA1084" s="1"/>
  <c r="BC1088"/>
  <c r="BC1092"/>
  <c r="BC1096"/>
  <c r="BC1100"/>
  <c r="BC1104"/>
  <c r="BC1108"/>
  <c r="BC1082"/>
  <c r="BA1082" s="1"/>
  <c r="BC1086"/>
  <c r="BA1086" s="1"/>
  <c r="BC1090"/>
  <c r="BC1094"/>
  <c r="BC1098"/>
  <c r="BC1102"/>
  <c r="BC1106"/>
  <c r="BC1065"/>
  <c r="BC1114"/>
  <c r="BC1116"/>
  <c r="BC1118"/>
  <c r="BC1120"/>
  <c r="BC1122"/>
  <c r="BC1124"/>
  <c r="BC1126"/>
  <c r="BC1128"/>
  <c r="BC1130"/>
  <c r="BC1132"/>
  <c r="BC1134"/>
  <c r="BC1136"/>
  <c r="BC1138"/>
  <c r="BC1140"/>
  <c r="BC1142"/>
  <c r="BC1144"/>
  <c r="BC1146"/>
  <c r="BC1148"/>
  <c r="BC1150"/>
  <c r="BC1152"/>
  <c r="BC1154"/>
  <c r="BC1113"/>
  <c r="BC1115"/>
  <c r="BC1117"/>
  <c r="BC1119"/>
  <c r="BC1121"/>
  <c r="BC1123"/>
  <c r="BC1125"/>
  <c r="BC1127"/>
  <c r="BC1129"/>
  <c r="BC1131"/>
  <c r="BC1133"/>
  <c r="BC1135"/>
  <c r="BC1137"/>
  <c r="BC1139"/>
  <c r="BC1141"/>
  <c r="BC1143"/>
  <c r="BC1145"/>
  <c r="BC1147"/>
  <c r="BC1149"/>
  <c r="BC1151"/>
  <c r="BC1153"/>
  <c r="BC1155"/>
  <c r="BC1112"/>
  <c r="BB1113" s="1"/>
  <c r="BB1115" s="1"/>
  <c r="BB1120" s="1"/>
  <c r="AF29" s="1"/>
  <c r="BC1161"/>
  <c r="BC1163"/>
  <c r="BC1165"/>
  <c r="BC1167"/>
  <c r="BC1169"/>
  <c r="BC1171"/>
  <c r="BC1173"/>
  <c r="BC1175"/>
  <c r="BC1177"/>
  <c r="BC1179"/>
  <c r="BC1181"/>
  <c r="BC1183"/>
  <c r="BC1185"/>
  <c r="BC1187"/>
  <c r="BC1189"/>
  <c r="BC1191"/>
  <c r="BC1193"/>
  <c r="BC1195"/>
  <c r="BC1197"/>
  <c r="BC1199"/>
  <c r="BC1201"/>
  <c r="BC1160"/>
  <c r="BC1162"/>
  <c r="BC1164"/>
  <c r="BC1166"/>
  <c r="BC1168"/>
  <c r="BC1170"/>
  <c r="BC1172"/>
  <c r="BC1174"/>
  <c r="BC1176"/>
  <c r="BC1178"/>
  <c r="BC1180"/>
  <c r="BC1182"/>
  <c r="BC1184"/>
  <c r="BC1186"/>
  <c r="BC1188"/>
  <c r="BC1190"/>
  <c r="BC1192"/>
  <c r="BC1194"/>
  <c r="BC1196"/>
  <c r="BC1198"/>
  <c r="BC1200"/>
  <c r="BC1202"/>
  <c r="BC1159"/>
  <c r="AY183"/>
  <c r="AW183" s="1"/>
  <c r="AY179"/>
  <c r="AW179" s="1"/>
  <c r="AY175"/>
  <c r="AW175" s="1"/>
  <c r="AY171"/>
  <c r="AW171" s="1"/>
  <c r="AY167"/>
  <c r="AW167" s="1"/>
  <c r="AY163"/>
  <c r="AW163" s="1"/>
  <c r="AY159"/>
  <c r="AW159" s="1"/>
  <c r="AY155"/>
  <c r="AW155" s="1"/>
  <c r="AY151"/>
  <c r="AW151" s="1"/>
  <c r="AY147"/>
  <c r="AW147" s="1"/>
  <c r="AY143"/>
  <c r="AW143" s="1"/>
  <c r="AY140"/>
  <c r="AW140" s="1"/>
  <c r="AY180"/>
  <c r="AW180" s="1"/>
  <c r="AY176"/>
  <c r="AW176" s="1"/>
  <c r="AY172"/>
  <c r="AW172" s="1"/>
  <c r="AY168"/>
  <c r="AW168" s="1"/>
  <c r="AY164"/>
  <c r="AW164" s="1"/>
  <c r="AY160"/>
  <c r="AW160" s="1"/>
  <c r="AY156"/>
  <c r="AW156" s="1"/>
  <c r="AY152"/>
  <c r="AW152" s="1"/>
  <c r="AY148"/>
  <c r="AW148" s="1"/>
  <c r="AY144"/>
  <c r="AW144" s="1"/>
  <c r="BC235"/>
  <c r="HV13" i="3"/>
  <c r="BC973" i="10"/>
  <c r="BA973" s="1"/>
  <c r="BC975"/>
  <c r="BA975" s="1"/>
  <c r="BC977"/>
  <c r="BA977" s="1"/>
  <c r="BC979"/>
  <c r="BC981"/>
  <c r="BA981" s="1"/>
  <c r="BC983"/>
  <c r="BC985"/>
  <c r="BA985" s="1"/>
  <c r="BC987"/>
  <c r="BC989"/>
  <c r="BA989" s="1"/>
  <c r="BC991"/>
  <c r="BC993"/>
  <c r="BA993" s="1"/>
  <c r="BC995"/>
  <c r="BC997"/>
  <c r="BA997" s="1"/>
  <c r="BC999"/>
  <c r="BC1001"/>
  <c r="BA1001" s="1"/>
  <c r="BC1003"/>
  <c r="BC1005"/>
  <c r="BA1005" s="1"/>
  <c r="BC1007"/>
  <c r="BC1009"/>
  <c r="BA1009" s="1"/>
  <c r="BC1011"/>
  <c r="BC1013"/>
  <c r="BA1013" s="1"/>
  <c r="BC1015"/>
  <c r="BA1015" s="1"/>
  <c r="BC972"/>
  <c r="BA972" s="1"/>
  <c r="BC974"/>
  <c r="BC976"/>
  <c r="BC978"/>
  <c r="BC980"/>
  <c r="BA980" s="1"/>
  <c r="BC982"/>
  <c r="BC984"/>
  <c r="BA984" s="1"/>
  <c r="BC986"/>
  <c r="BC988"/>
  <c r="BC990"/>
  <c r="BC992"/>
  <c r="BA992" s="1"/>
  <c r="BC994"/>
  <c r="BC996"/>
  <c r="BC998"/>
  <c r="BC1000"/>
  <c r="BA1000" s="1"/>
  <c r="BC1002"/>
  <c r="BC1004"/>
  <c r="BC1006"/>
  <c r="BC1008"/>
  <c r="BA1008" s="1"/>
  <c r="BC1010"/>
  <c r="BC1012"/>
  <c r="BA1012" s="1"/>
  <c r="BC1014"/>
  <c r="BC971"/>
  <c r="BB972" s="1"/>
  <c r="BB974" s="1"/>
  <c r="CD41"/>
  <c r="CE41"/>
  <c r="CF41"/>
  <c r="AX431"/>
  <c r="AX432" s="1"/>
  <c r="CD47"/>
  <c r="AD15" s="1"/>
  <c r="H17" i="3" s="1"/>
  <c r="CE47" i="10"/>
  <c r="CF47"/>
  <c r="AT237"/>
  <c r="AT239" s="1"/>
  <c r="AT242"/>
  <c r="AT244" s="1"/>
  <c r="V11" s="1"/>
  <c r="AS236"/>
  <c r="HZ17" i="3"/>
  <c r="AY434" i="10"/>
  <c r="AW434" s="1"/>
  <c r="AY436"/>
  <c r="AW436" s="1"/>
  <c r="AY438"/>
  <c r="AW438" s="1"/>
  <c r="AY440"/>
  <c r="AW440" s="1"/>
  <c r="AY442"/>
  <c r="AW442" s="1"/>
  <c r="AY444"/>
  <c r="AW444" s="1"/>
  <c r="AY446"/>
  <c r="AW446" s="1"/>
  <c r="AY448"/>
  <c r="AW448" s="1"/>
  <c r="AY450"/>
  <c r="AW450" s="1"/>
  <c r="AY452"/>
  <c r="AW452" s="1"/>
  <c r="AY454"/>
  <c r="AW454" s="1"/>
  <c r="AY456"/>
  <c r="AW456" s="1"/>
  <c r="AY458"/>
  <c r="AW458" s="1"/>
  <c r="AY460"/>
  <c r="AW460" s="1"/>
  <c r="AY462"/>
  <c r="AW462" s="1"/>
  <c r="AY464"/>
  <c r="AW464" s="1"/>
  <c r="AY466"/>
  <c r="AW466" s="1"/>
  <c r="AY468"/>
  <c r="AW468" s="1"/>
  <c r="AY470"/>
  <c r="AW470" s="1"/>
  <c r="AY472"/>
  <c r="AW472" s="1"/>
  <c r="AY474"/>
  <c r="AW474" s="1"/>
  <c r="AY476"/>
  <c r="AW476" s="1"/>
  <c r="AY433"/>
  <c r="AW433" s="1"/>
  <c r="AY435"/>
  <c r="AW435" s="1"/>
  <c r="AY437"/>
  <c r="AW437" s="1"/>
  <c r="AY439"/>
  <c r="AW439" s="1"/>
  <c r="AY441"/>
  <c r="AW441" s="1"/>
  <c r="AY443"/>
  <c r="AW443" s="1"/>
  <c r="AY445"/>
  <c r="AW445" s="1"/>
  <c r="AY447"/>
  <c r="AW447" s="1"/>
  <c r="AY449"/>
  <c r="AW449" s="1"/>
  <c r="AY451"/>
  <c r="AW451" s="1"/>
  <c r="AY453"/>
  <c r="AW453" s="1"/>
  <c r="AY455"/>
  <c r="AW455" s="1"/>
  <c r="AY457"/>
  <c r="AW457" s="1"/>
  <c r="AY459"/>
  <c r="AW459" s="1"/>
  <c r="AY461"/>
  <c r="AW461" s="1"/>
  <c r="AY463"/>
  <c r="AW463" s="1"/>
  <c r="AY465"/>
  <c r="AW465" s="1"/>
  <c r="AY467"/>
  <c r="AW467" s="1"/>
  <c r="AY469"/>
  <c r="AW469" s="1"/>
  <c r="AY471"/>
  <c r="AW471" s="1"/>
  <c r="AY473"/>
  <c r="AW473" s="1"/>
  <c r="AY475"/>
  <c r="AW475" s="1"/>
  <c r="AY477"/>
  <c r="AW477" s="1"/>
  <c r="AY432"/>
  <c r="AW432" s="1"/>
  <c r="BC431"/>
  <c r="AT438"/>
  <c r="AT440" s="1"/>
  <c r="V15" s="1"/>
  <c r="AT433"/>
  <c r="AT435" s="1"/>
  <c r="BC382"/>
  <c r="HV16" i="3"/>
  <c r="AY384" i="10"/>
  <c r="AW384" s="1"/>
  <c r="AY386"/>
  <c r="AW386" s="1"/>
  <c r="AY388"/>
  <c r="AW388" s="1"/>
  <c r="AY390"/>
  <c r="AW390" s="1"/>
  <c r="AY392"/>
  <c r="AW392" s="1"/>
  <c r="AY394"/>
  <c r="AW394" s="1"/>
  <c r="AY396"/>
  <c r="AW396" s="1"/>
  <c r="AY398"/>
  <c r="AW398" s="1"/>
  <c r="AY400"/>
  <c r="AW400" s="1"/>
  <c r="AY402"/>
  <c r="AW402" s="1"/>
  <c r="AY404"/>
  <c r="AW404" s="1"/>
  <c r="AY406"/>
  <c r="AW406" s="1"/>
  <c r="AY408"/>
  <c r="AW408" s="1"/>
  <c r="AY410"/>
  <c r="AW410" s="1"/>
  <c r="AY412"/>
  <c r="AW412" s="1"/>
  <c r="AY414"/>
  <c r="AW414" s="1"/>
  <c r="AY416"/>
  <c r="AW416" s="1"/>
  <c r="AY418"/>
  <c r="AW418" s="1"/>
  <c r="AY420"/>
  <c r="AW420" s="1"/>
  <c r="AY422"/>
  <c r="AW422" s="1"/>
  <c r="AY424"/>
  <c r="AW424" s="1"/>
  <c r="AY426"/>
  <c r="AW426" s="1"/>
  <c r="AY428"/>
  <c r="AW428" s="1"/>
  <c r="AY385"/>
  <c r="AW385" s="1"/>
  <c r="AY387"/>
  <c r="AW387" s="1"/>
  <c r="AY389"/>
  <c r="AW389" s="1"/>
  <c r="AY391"/>
  <c r="AW391" s="1"/>
  <c r="AY393"/>
  <c r="AW393" s="1"/>
  <c r="AY395"/>
  <c r="AW395" s="1"/>
  <c r="AY397"/>
  <c r="AW397" s="1"/>
  <c r="AY399"/>
  <c r="AW399" s="1"/>
  <c r="AY401"/>
  <c r="AW401" s="1"/>
  <c r="AY403"/>
  <c r="AW403" s="1"/>
  <c r="AY405"/>
  <c r="AW405" s="1"/>
  <c r="AY407"/>
  <c r="AW407" s="1"/>
  <c r="AY409"/>
  <c r="AW409" s="1"/>
  <c r="AY411"/>
  <c r="AW411" s="1"/>
  <c r="AY413"/>
  <c r="AW413" s="1"/>
  <c r="AY415"/>
  <c r="AW415" s="1"/>
  <c r="AY417"/>
  <c r="AW417" s="1"/>
  <c r="AY419"/>
  <c r="AW419" s="1"/>
  <c r="AY421"/>
  <c r="AW421" s="1"/>
  <c r="AY423"/>
  <c r="AW423" s="1"/>
  <c r="AY425"/>
  <c r="AW425" s="1"/>
  <c r="AY427"/>
  <c r="AW427" s="1"/>
  <c r="AY383"/>
  <c r="AW383" s="1"/>
  <c r="BA1106"/>
  <c r="BC40"/>
  <c r="BA40" s="1"/>
  <c r="BC624"/>
  <c r="BA624" s="1"/>
  <c r="AX137"/>
  <c r="AX138" s="1"/>
  <c r="HN11" i="3"/>
  <c r="BC142" i="10"/>
  <c r="BA142" s="1"/>
  <c r="BC144"/>
  <c r="BA144" s="1"/>
  <c r="BC146"/>
  <c r="BA146" s="1"/>
  <c r="BC148"/>
  <c r="BA148" s="1"/>
  <c r="BC150"/>
  <c r="BA150" s="1"/>
  <c r="BC152"/>
  <c r="BA152" s="1"/>
  <c r="BC154"/>
  <c r="BA154" s="1"/>
  <c r="BC156"/>
  <c r="BA156" s="1"/>
  <c r="BC158"/>
  <c r="BA158" s="1"/>
  <c r="BC160"/>
  <c r="BA160" s="1"/>
  <c r="BC162"/>
  <c r="BA162" s="1"/>
  <c r="BC164"/>
  <c r="BA164" s="1"/>
  <c r="BC166"/>
  <c r="BA166" s="1"/>
  <c r="BC168"/>
  <c r="BA168" s="1"/>
  <c r="BC170"/>
  <c r="BA170" s="1"/>
  <c r="BC172"/>
  <c r="BA172" s="1"/>
  <c r="BC174"/>
  <c r="BA174" s="1"/>
  <c r="BC176"/>
  <c r="BA176" s="1"/>
  <c r="BC178"/>
  <c r="BA178" s="1"/>
  <c r="BC180"/>
  <c r="BA180" s="1"/>
  <c r="BC182"/>
  <c r="BA182" s="1"/>
  <c r="BC138"/>
  <c r="BC139"/>
  <c r="BA139" s="1"/>
  <c r="BC141"/>
  <c r="BA141" s="1"/>
  <c r="BC143"/>
  <c r="BA143" s="1"/>
  <c r="BC145"/>
  <c r="BA145" s="1"/>
  <c r="BC147"/>
  <c r="BA147" s="1"/>
  <c r="BC149"/>
  <c r="BA149" s="1"/>
  <c r="BC151"/>
  <c r="BA151" s="1"/>
  <c r="BC153"/>
  <c r="BA153" s="1"/>
  <c r="BC155"/>
  <c r="BA155" s="1"/>
  <c r="BC157"/>
  <c r="BA157" s="1"/>
  <c r="BC159"/>
  <c r="BA159" s="1"/>
  <c r="BC161"/>
  <c r="BA161" s="1"/>
  <c r="BC163"/>
  <c r="BA163" s="1"/>
  <c r="BC165"/>
  <c r="BA165" s="1"/>
  <c r="BC167"/>
  <c r="BA167" s="1"/>
  <c r="BC169"/>
  <c r="BA169" s="1"/>
  <c r="BC171"/>
  <c r="BA171" s="1"/>
  <c r="BC173"/>
  <c r="BA173" s="1"/>
  <c r="BC175"/>
  <c r="BA175" s="1"/>
  <c r="BC177"/>
  <c r="BA177" s="1"/>
  <c r="BC179"/>
  <c r="BA179" s="1"/>
  <c r="BC181"/>
  <c r="BA181" s="1"/>
  <c r="BC183"/>
  <c r="BA183" s="1"/>
  <c r="BC237"/>
  <c r="BA237" s="1"/>
  <c r="BC239"/>
  <c r="BA239" s="1"/>
  <c r="BC241"/>
  <c r="BA241" s="1"/>
  <c r="BC243"/>
  <c r="BA243" s="1"/>
  <c r="BC245"/>
  <c r="BA245" s="1"/>
  <c r="BC247"/>
  <c r="BA247" s="1"/>
  <c r="BC249"/>
  <c r="BA249" s="1"/>
  <c r="BC251"/>
  <c r="BA251" s="1"/>
  <c r="BC253"/>
  <c r="BA253" s="1"/>
  <c r="BC255"/>
  <c r="BA255" s="1"/>
  <c r="BC257"/>
  <c r="BA257" s="1"/>
  <c r="BC259"/>
  <c r="BA259" s="1"/>
  <c r="BC261"/>
  <c r="BA261" s="1"/>
  <c r="BC263"/>
  <c r="BA263" s="1"/>
  <c r="BC265"/>
  <c r="BA265" s="1"/>
  <c r="BC267"/>
  <c r="BA267" s="1"/>
  <c r="BC269"/>
  <c r="BA269" s="1"/>
  <c r="BC271"/>
  <c r="BA271" s="1"/>
  <c r="BC273"/>
  <c r="BA273" s="1"/>
  <c r="BC275"/>
  <c r="BA275" s="1"/>
  <c r="BC277"/>
  <c r="BA277" s="1"/>
  <c r="BC279"/>
  <c r="BA279" s="1"/>
  <c r="BC281"/>
  <c r="BA281" s="1"/>
  <c r="BC236"/>
  <c r="BC238"/>
  <c r="BA238" s="1"/>
  <c r="BC240"/>
  <c r="BA240" s="1"/>
  <c r="BC242"/>
  <c r="BA242" s="1"/>
  <c r="BC244"/>
  <c r="BA244" s="1"/>
  <c r="BC246"/>
  <c r="BA246" s="1"/>
  <c r="BC248"/>
  <c r="BA248" s="1"/>
  <c r="BC250"/>
  <c r="BA250" s="1"/>
  <c r="BC252"/>
  <c r="BA252" s="1"/>
  <c r="BC254"/>
  <c r="BA254" s="1"/>
  <c r="BC256"/>
  <c r="BA256" s="1"/>
  <c r="BC258"/>
  <c r="BA258" s="1"/>
  <c r="BC260"/>
  <c r="BA260" s="1"/>
  <c r="BC262"/>
  <c r="BA262" s="1"/>
  <c r="BC264"/>
  <c r="BA264" s="1"/>
  <c r="BC266"/>
  <c r="BA266" s="1"/>
  <c r="BC268"/>
  <c r="BA268" s="1"/>
  <c r="BC270"/>
  <c r="BA270" s="1"/>
  <c r="BC272"/>
  <c r="BA272" s="1"/>
  <c r="BC274"/>
  <c r="BA274" s="1"/>
  <c r="BC276"/>
  <c r="BA276" s="1"/>
  <c r="BC278"/>
  <c r="BA278" s="1"/>
  <c r="BC280"/>
  <c r="BA280" s="1"/>
  <c r="AX678"/>
  <c r="AX680" s="1"/>
  <c r="BC679"/>
  <c r="BC681"/>
  <c r="BC683"/>
  <c r="BC685"/>
  <c r="BA685" s="1"/>
  <c r="BC687"/>
  <c r="BA687" s="1"/>
  <c r="BC689"/>
  <c r="BA689" s="1"/>
  <c r="BC691"/>
  <c r="BC693"/>
  <c r="BA693" s="1"/>
  <c r="BC695"/>
  <c r="BA695" s="1"/>
  <c r="BC697"/>
  <c r="BA697" s="1"/>
  <c r="BC699"/>
  <c r="BC701"/>
  <c r="BA701" s="1"/>
  <c r="BC703"/>
  <c r="BA703" s="1"/>
  <c r="BC705"/>
  <c r="BA705" s="1"/>
  <c r="BC707"/>
  <c r="BC709"/>
  <c r="BA709" s="1"/>
  <c r="BC711"/>
  <c r="BA711" s="1"/>
  <c r="BC713"/>
  <c r="BA713" s="1"/>
  <c r="BC715"/>
  <c r="BC717"/>
  <c r="BA717" s="1"/>
  <c r="BC719"/>
  <c r="BA719" s="1"/>
  <c r="BC721"/>
  <c r="BC678"/>
  <c r="BC680"/>
  <c r="BA680" s="1"/>
  <c r="BC682"/>
  <c r="BA682" s="1"/>
  <c r="BC684"/>
  <c r="BA684" s="1"/>
  <c r="BC686"/>
  <c r="BA686" s="1"/>
  <c r="BC688"/>
  <c r="BA688" s="1"/>
  <c r="BC690"/>
  <c r="BC692"/>
  <c r="BA692" s="1"/>
  <c r="BC694"/>
  <c r="BA694" s="1"/>
  <c r="BC696"/>
  <c r="BA696" s="1"/>
  <c r="BC698"/>
  <c r="BC700"/>
  <c r="BA700" s="1"/>
  <c r="BC702"/>
  <c r="BA702" s="1"/>
  <c r="BC704"/>
  <c r="BA704" s="1"/>
  <c r="BC706"/>
  <c r="BA706" s="1"/>
  <c r="BC708"/>
  <c r="BA708" s="1"/>
  <c r="BC710"/>
  <c r="BA710" s="1"/>
  <c r="BC712"/>
  <c r="BA712" s="1"/>
  <c r="BC714"/>
  <c r="BC716"/>
  <c r="BA716" s="1"/>
  <c r="BC718"/>
  <c r="BA718" s="1"/>
  <c r="BC720"/>
  <c r="BA720" s="1"/>
  <c r="BC722"/>
  <c r="BA722" s="1"/>
  <c r="BC677"/>
  <c r="BB683" s="1"/>
  <c r="BB685" s="1"/>
  <c r="AF20" s="1"/>
  <c r="BC629"/>
  <c r="BA629" s="1"/>
  <c r="BC631"/>
  <c r="BA631" s="1"/>
  <c r="BC633"/>
  <c r="BA633" s="1"/>
  <c r="BC635"/>
  <c r="BA635" s="1"/>
  <c r="BC637"/>
  <c r="BA637" s="1"/>
  <c r="BC639"/>
  <c r="BC641"/>
  <c r="BA641" s="1"/>
  <c r="BC643"/>
  <c r="BA643" s="1"/>
  <c r="BC645"/>
  <c r="BA645" s="1"/>
  <c r="BC647"/>
  <c r="BC649"/>
  <c r="BA649" s="1"/>
  <c r="BC651"/>
  <c r="BA651" s="1"/>
  <c r="BC653"/>
  <c r="BA653" s="1"/>
  <c r="BC655"/>
  <c r="BC657"/>
  <c r="BA657" s="1"/>
  <c r="BC659"/>
  <c r="BA659" s="1"/>
  <c r="BC661"/>
  <c r="BA661" s="1"/>
  <c r="BC663"/>
  <c r="BC665"/>
  <c r="BA665" s="1"/>
  <c r="BC667"/>
  <c r="BA667" s="1"/>
  <c r="BC669"/>
  <c r="BA669" s="1"/>
  <c r="BC671"/>
  <c r="BC673"/>
  <c r="BA673" s="1"/>
  <c r="BC628"/>
  <c r="BC630"/>
  <c r="BA630" s="1"/>
  <c r="BC632"/>
  <c r="BA632" s="1"/>
  <c r="BC634"/>
  <c r="BA634" s="1"/>
  <c r="BC636"/>
  <c r="BA636" s="1"/>
  <c r="BC638"/>
  <c r="BA638" s="1"/>
  <c r="BC640"/>
  <c r="BC642"/>
  <c r="BA642" s="1"/>
  <c r="BC644"/>
  <c r="BA644" s="1"/>
  <c r="BC646"/>
  <c r="BA646" s="1"/>
  <c r="BC648"/>
  <c r="BA648" s="1"/>
  <c r="BC650"/>
  <c r="BA650" s="1"/>
  <c r="BC652"/>
  <c r="BA652" s="1"/>
  <c r="BC654"/>
  <c r="BA654" s="1"/>
  <c r="BC656"/>
  <c r="BC658"/>
  <c r="BA658" s="1"/>
  <c r="BC660"/>
  <c r="BA660" s="1"/>
  <c r="BC662"/>
  <c r="BA662" s="1"/>
  <c r="BC664"/>
  <c r="BA664" s="1"/>
  <c r="BC666"/>
  <c r="BA666" s="1"/>
  <c r="BC668"/>
  <c r="BA668" s="1"/>
  <c r="BC670"/>
  <c r="BA670" s="1"/>
  <c r="BC672"/>
  <c r="BA672" s="1"/>
  <c r="AX629"/>
  <c r="AX631" s="1"/>
  <c r="BB629"/>
  <c r="BB631" s="1"/>
  <c r="BB1160"/>
  <c r="BB1165"/>
  <c r="BB1118"/>
  <c r="BB1071"/>
  <c r="BB1066"/>
  <c r="BB1024"/>
  <c r="BB1026" s="1"/>
  <c r="AF27" s="1"/>
  <c r="BB1019"/>
  <c r="BB977"/>
  <c r="BB928"/>
  <c r="BB930" s="1"/>
  <c r="AF25" s="1"/>
  <c r="BB923"/>
  <c r="BB925" s="1"/>
  <c r="BB825"/>
  <c r="BB827" s="1"/>
  <c r="BB830"/>
  <c r="BB832" s="1"/>
  <c r="AF23" s="1"/>
  <c r="BB727"/>
  <c r="BB729" s="1"/>
  <c r="BB732"/>
  <c r="BB580"/>
  <c r="BB582" s="1"/>
  <c r="BB487"/>
  <c r="BB489" s="1"/>
  <c r="AF16" s="1"/>
  <c r="BB482"/>
  <c r="BB335"/>
  <c r="BB337" s="1"/>
  <c r="BB340"/>
  <c r="BB342" s="1"/>
  <c r="AF13" s="1"/>
  <c r="BB286"/>
  <c r="BB288" s="1"/>
  <c r="BB291"/>
  <c r="BB293" s="1"/>
  <c r="AF12" s="1"/>
  <c r="BB193"/>
  <c r="BB188"/>
  <c r="AX242"/>
  <c r="AX244" s="1"/>
  <c r="AA11" s="1"/>
  <c r="AX237"/>
  <c r="AX239" s="1"/>
  <c r="BA988"/>
  <c r="BA996"/>
  <c r="BA1033"/>
  <c r="BA1049"/>
  <c r="BA1073"/>
  <c r="BA1094"/>
  <c r="BA1004"/>
  <c r="BA1029"/>
  <c r="BA1037"/>
  <c r="BA1045"/>
  <c r="BA1053"/>
  <c r="BA1066"/>
  <c r="BA1078"/>
  <c r="BA1087"/>
  <c r="BA1099"/>
  <c r="BA1247"/>
  <c r="BA1118"/>
  <c r="BA1102"/>
  <c r="BA1097"/>
  <c r="BA1088"/>
  <c r="BA1081"/>
  <c r="BA1079"/>
  <c r="BA1075"/>
  <c r="BA1072"/>
  <c r="BA1059"/>
  <c r="BA1055"/>
  <c r="BA1051"/>
  <c r="BA1047"/>
  <c r="BA1043"/>
  <c r="BA1039"/>
  <c r="BA1035"/>
  <c r="BA1031"/>
  <c r="BA1027"/>
  <c r="BA1019"/>
  <c r="BA1010"/>
  <c r="BA1006"/>
  <c r="BA1002"/>
  <c r="BA998"/>
  <c r="BA994"/>
  <c r="BA990"/>
  <c r="BA986"/>
  <c r="BA982"/>
  <c r="BA978"/>
  <c r="BA963"/>
  <c r="BA959"/>
  <c r="BA955"/>
  <c r="BA951"/>
  <c r="BA947"/>
  <c r="BA1095"/>
  <c r="BA1092"/>
  <c r="BA1089"/>
  <c r="BA1085"/>
  <c r="BA1083"/>
  <c r="BA1077"/>
  <c r="BA1074"/>
  <c r="BA1070"/>
  <c r="BA1068"/>
  <c r="BA1060"/>
  <c r="BA1056"/>
  <c r="BA1052"/>
  <c r="BA1048"/>
  <c r="BA1044"/>
  <c r="BA1040"/>
  <c r="BA1036"/>
  <c r="BA1032"/>
  <c r="BA1028"/>
  <c r="BA1024"/>
  <c r="BA1022"/>
  <c r="BA1020"/>
  <c r="BA1014"/>
  <c r="BA1011"/>
  <c r="BA1007"/>
  <c r="BA1003"/>
  <c r="BA999"/>
  <c r="BA995"/>
  <c r="BA991"/>
  <c r="BA987"/>
  <c r="BA983"/>
  <c r="BA979"/>
  <c r="BA976"/>
  <c r="BA974"/>
  <c r="BA966"/>
  <c r="BA964"/>
  <c r="BA960"/>
  <c r="BA956"/>
  <c r="BA952"/>
  <c r="BA948"/>
  <c r="BA944"/>
  <c r="BA941"/>
  <c r="BA937"/>
  <c r="BA933"/>
  <c r="BA929"/>
  <c r="BA914"/>
  <c r="BA910"/>
  <c r="BA906"/>
  <c r="BA902"/>
  <c r="BA898"/>
  <c r="BA894"/>
  <c r="BA890"/>
  <c r="BA886"/>
  <c r="BA882"/>
  <c r="BA874"/>
  <c r="BB879" s="1"/>
  <c r="BA829"/>
  <c r="BA827"/>
  <c r="BA819"/>
  <c r="BA817"/>
  <c r="BA815"/>
  <c r="BA813"/>
  <c r="BA811"/>
  <c r="BA809"/>
  <c r="BA807"/>
  <c r="BA805"/>
  <c r="BA803"/>
  <c r="BA801"/>
  <c r="BA799"/>
  <c r="BA797"/>
  <c r="BA795"/>
  <c r="BA793"/>
  <c r="BA791"/>
  <c r="BA789"/>
  <c r="BA787"/>
  <c r="BA785"/>
  <c r="BA783"/>
  <c r="BA776"/>
  <c r="BA765"/>
  <c r="BA761"/>
  <c r="BA757"/>
  <c r="BA753"/>
  <c r="BA749"/>
  <c r="BA745"/>
  <c r="BA741"/>
  <c r="BA737"/>
  <c r="BA733"/>
  <c r="BA714"/>
  <c r="BA698"/>
  <c r="BA690"/>
  <c r="BA678"/>
  <c r="BA663"/>
  <c r="BA655"/>
  <c r="BA647"/>
  <c r="BA639"/>
  <c r="BA942"/>
  <c r="BA938"/>
  <c r="BA934"/>
  <c r="BA930"/>
  <c r="BA927"/>
  <c r="BA925"/>
  <c r="BA917"/>
  <c r="BA915"/>
  <c r="BA911"/>
  <c r="BA907"/>
  <c r="BA903"/>
  <c r="BA899"/>
  <c r="BA895"/>
  <c r="BA891"/>
  <c r="BA887"/>
  <c r="BA883"/>
  <c r="BA879"/>
  <c r="BA877"/>
  <c r="BA875"/>
  <c r="BA869"/>
  <c r="BA867"/>
  <c r="BA865"/>
  <c r="BA863"/>
  <c r="BA861"/>
  <c r="BA859"/>
  <c r="BA857"/>
  <c r="BA855"/>
  <c r="BA853"/>
  <c r="BA851"/>
  <c r="BA849"/>
  <c r="BA847"/>
  <c r="BA845"/>
  <c r="BA843"/>
  <c r="BA841"/>
  <c r="BA839"/>
  <c r="BA837"/>
  <c r="BA835"/>
  <c r="BA833"/>
  <c r="BA831"/>
  <c r="BA781"/>
  <c r="BA779"/>
  <c r="BB776" s="1"/>
  <c r="BB778" s="1"/>
  <c r="BA777"/>
  <c r="BC771"/>
  <c r="BA771" s="1"/>
  <c r="BA769"/>
  <c r="BA766"/>
  <c r="BA762"/>
  <c r="BA758"/>
  <c r="BA754"/>
  <c r="BA750"/>
  <c r="BA746"/>
  <c r="BA742"/>
  <c r="BA738"/>
  <c r="BA734"/>
  <c r="BA731"/>
  <c r="BA729"/>
  <c r="BA721"/>
  <c r="BA715"/>
  <c r="BA707"/>
  <c r="BA699"/>
  <c r="BA691"/>
  <c r="BA683"/>
  <c r="BA681"/>
  <c r="BA679"/>
  <c r="BA671"/>
  <c r="BA656"/>
  <c r="BA640"/>
  <c r="BA623"/>
  <c r="BA621"/>
  <c r="BA617"/>
  <c r="BA613"/>
  <c r="BA609"/>
  <c r="BA605"/>
  <c r="BA601"/>
  <c r="BA597"/>
  <c r="BA593"/>
  <c r="BA589"/>
  <c r="BA585"/>
  <c r="BA583"/>
  <c r="BA581"/>
  <c r="BA575"/>
  <c r="BA573"/>
  <c r="BA570"/>
  <c r="BA566"/>
  <c r="BA562"/>
  <c r="BA558"/>
  <c r="BA554"/>
  <c r="BA550"/>
  <c r="BA546"/>
  <c r="BA542"/>
  <c r="BA538"/>
  <c r="BA535"/>
  <c r="BA533"/>
  <c r="BA525"/>
  <c r="BA523"/>
  <c r="BA519"/>
  <c r="BA515"/>
  <c r="BA511"/>
  <c r="BA1114"/>
  <c r="BA1128"/>
  <c r="BA1090"/>
  <c r="BA1096"/>
  <c r="BA1098"/>
  <c r="BA1100"/>
  <c r="BA1104"/>
  <c r="BA1108"/>
  <c r="BA1116"/>
  <c r="BA1122"/>
  <c r="BA1138"/>
  <c r="BB382"/>
  <c r="BB383" s="1"/>
  <c r="BA1101"/>
  <c r="BA1103"/>
  <c r="BA1105"/>
  <c r="BA1107"/>
  <c r="BA1115"/>
  <c r="BA1117"/>
  <c r="BA1120"/>
  <c r="BA1124"/>
  <c r="BA1132"/>
  <c r="BA1146"/>
  <c r="BA1154"/>
  <c r="BA1126"/>
  <c r="BA1130"/>
  <c r="BA1134"/>
  <c r="BA1142"/>
  <c r="BA1150"/>
  <c r="BA1164"/>
  <c r="BA1127"/>
  <c r="BA1176"/>
  <c r="BA1153"/>
  <c r="BA1136"/>
  <c r="BA1140"/>
  <c r="BA1144"/>
  <c r="BA1148"/>
  <c r="BA1152"/>
  <c r="BA1155"/>
  <c r="BA1162"/>
  <c r="BA1174"/>
  <c r="BA1119"/>
  <c r="BA1135"/>
  <c r="BA1185"/>
  <c r="BA1178"/>
  <c r="BA1123"/>
  <c r="BA1131"/>
  <c r="BA1139"/>
  <c r="BA1172"/>
  <c r="BA1201"/>
  <c r="BA1161"/>
  <c r="BA1163"/>
  <c r="BA1165"/>
  <c r="BA1175"/>
  <c r="BA1177"/>
  <c r="BA1113"/>
  <c r="BA1121"/>
  <c r="BA1125"/>
  <c r="BA1129"/>
  <c r="BA1133"/>
  <c r="BA1137"/>
  <c r="BA1145"/>
  <c r="BA1168"/>
  <c r="BA1181"/>
  <c r="BA1193"/>
  <c r="BA1213"/>
  <c r="BA1209"/>
  <c r="BA1224"/>
  <c r="BA1141"/>
  <c r="BA1149"/>
  <c r="BA1166"/>
  <c r="BA1170"/>
  <c r="BA1179"/>
  <c r="BA1183"/>
  <c r="BA1189"/>
  <c r="BA1197"/>
  <c r="BA1211"/>
  <c r="BA1222"/>
  <c r="BA1238"/>
  <c r="BA1242"/>
  <c r="BA1143"/>
  <c r="BA1147"/>
  <c r="BA1151"/>
  <c r="BA1160"/>
  <c r="BA1167"/>
  <c r="BA1169"/>
  <c r="BA1171"/>
  <c r="BA1173"/>
  <c r="BA1180"/>
  <c r="BA1182"/>
  <c r="BA1184"/>
  <c r="BA1187"/>
  <c r="BA1191"/>
  <c r="BA1195"/>
  <c r="BA1199"/>
  <c r="BA1202"/>
  <c r="BA1208"/>
  <c r="BA1210"/>
  <c r="BA1212"/>
  <c r="BA1221"/>
  <c r="BA1223"/>
  <c r="BA1236"/>
  <c r="BA1240"/>
  <c r="BA1244"/>
  <c r="BA1248"/>
  <c r="BA1192"/>
  <c r="BA1186"/>
  <c r="BA1200"/>
  <c r="BA1246"/>
  <c r="BA1249"/>
  <c r="BA1188"/>
  <c r="BA1196"/>
  <c r="BA1218"/>
  <c r="BA1230"/>
  <c r="BA1190"/>
  <c r="BA1194"/>
  <c r="BA1198"/>
  <c r="BA1214"/>
  <c r="BA1226"/>
  <c r="BA1234"/>
  <c r="BA1241"/>
  <c r="BA1216"/>
  <c r="BA1220"/>
  <c r="BA1228"/>
  <c r="BA1232"/>
  <c r="BA1237"/>
  <c r="BA1245"/>
  <c r="BA1207"/>
  <c r="BA1215"/>
  <c r="BA1217"/>
  <c r="BA1219"/>
  <c r="BA1225"/>
  <c r="BA1227"/>
  <c r="BA1229"/>
  <c r="BA1231"/>
  <c r="BA1233"/>
  <c r="BA1235"/>
  <c r="BA1239"/>
  <c r="BA1243"/>
  <c r="BA236"/>
  <c r="BA579"/>
  <c r="BA677"/>
  <c r="BA775"/>
  <c r="BA873"/>
  <c r="BA1018"/>
  <c r="BB1021"/>
  <c r="BA187"/>
  <c r="BB195"/>
  <c r="AF10" s="1"/>
  <c r="BB190"/>
  <c r="BA89"/>
  <c r="BA334"/>
  <c r="BA530"/>
  <c r="BA628"/>
  <c r="BA726"/>
  <c r="BA922"/>
  <c r="BA824"/>
  <c r="BA971"/>
  <c r="BA1065"/>
  <c r="BB1068"/>
  <c r="BB1073" s="1"/>
  <c r="AF28" s="1"/>
  <c r="BA1112"/>
  <c r="BA1206"/>
  <c r="BA138"/>
  <c r="BA285"/>
  <c r="BA481"/>
  <c r="BB484"/>
  <c r="BA1159"/>
  <c r="BB1162"/>
  <c r="BB1167" s="1"/>
  <c r="AF30" s="1"/>
  <c r="AG16" i="3"/>
  <c r="I5" i="4"/>
  <c r="H39"/>
  <c r="H38"/>
  <c r="AI18" i="3"/>
  <c r="AH19"/>
  <c r="AH20"/>
  <c r="AI20"/>
  <c r="AH21"/>
  <c r="AI21"/>
  <c r="AH22"/>
  <c r="AI22"/>
  <c r="AH23"/>
  <c r="AI23"/>
  <c r="AH24"/>
  <c r="AI24"/>
  <c r="AH25"/>
  <c r="AI25"/>
  <c r="AH26"/>
  <c r="AI26"/>
  <c r="AH27"/>
  <c r="AI27"/>
  <c r="AH28"/>
  <c r="AI28"/>
  <c r="AH29"/>
  <c r="AI29"/>
  <c r="AH30"/>
  <c r="AI30"/>
  <c r="AH31"/>
  <c r="AI31"/>
  <c r="AH32"/>
  <c r="AI32"/>
  <c r="AH33"/>
  <c r="AI33"/>
  <c r="AH17"/>
  <c r="AH13"/>
  <c r="AI13"/>
  <c r="AH14"/>
  <c r="AI14"/>
  <c r="AI15"/>
  <c r="AH16"/>
  <c r="AI16"/>
  <c r="AH12"/>
  <c r="EE4"/>
  <c r="EG6" s="1"/>
  <c r="EE6" s="1"/>
  <c r="EB4"/>
  <c r="ED6" s="1"/>
  <c r="EB6" s="1"/>
  <c r="DY4"/>
  <c r="EA7" s="1"/>
  <c r="DY7" s="1"/>
  <c r="DV4"/>
  <c r="DX6" s="1"/>
  <c r="DV6" s="1"/>
  <c r="DS4"/>
  <c r="DU11" s="1"/>
  <c r="DS11" s="1"/>
  <c r="DP4"/>
  <c r="DR6" s="1"/>
  <c r="DP6" s="1"/>
  <c r="DM4"/>
  <c r="DO7" s="1"/>
  <c r="DM7" s="1"/>
  <c r="DJ4"/>
  <c r="DL6" s="1"/>
  <c r="DJ6" s="1"/>
  <c r="DG4"/>
  <c r="DI11" s="1"/>
  <c r="DG11" s="1"/>
  <c r="DD4"/>
  <c r="DF7" s="1"/>
  <c r="DD7" s="1"/>
  <c r="DA4"/>
  <c r="DC7" s="1"/>
  <c r="DA7" s="1"/>
  <c r="CX4"/>
  <c r="CZ7" s="1"/>
  <c r="CX7" s="1"/>
  <c r="CU4"/>
  <c r="CW7" s="1"/>
  <c r="CU7" s="1"/>
  <c r="CR4"/>
  <c r="CT6" s="1"/>
  <c r="CR6" s="1"/>
  <c r="CL4"/>
  <c r="CN6" s="1"/>
  <c r="CL6" s="1"/>
  <c r="CF4"/>
  <c r="FQ31" s="1"/>
  <c r="FO31" s="1"/>
  <c r="FV8"/>
  <c r="FV6"/>
  <c r="FV5"/>
  <c r="FU4"/>
  <c r="FS8"/>
  <c r="FS6"/>
  <c r="FS5"/>
  <c r="FR4"/>
  <c r="FP8"/>
  <c r="FP6"/>
  <c r="FP5"/>
  <c r="FO4"/>
  <c r="FM8"/>
  <c r="FM6"/>
  <c r="FM5"/>
  <c r="FL4"/>
  <c r="FJ8"/>
  <c r="FJ6"/>
  <c r="FJ5"/>
  <c r="FI4"/>
  <c r="FG8"/>
  <c r="FG6"/>
  <c r="FG5"/>
  <c r="FF4"/>
  <c r="FD8"/>
  <c r="FD6"/>
  <c r="FD5"/>
  <c r="FC4"/>
  <c r="FA8"/>
  <c r="FA6"/>
  <c r="FA5"/>
  <c r="EZ4"/>
  <c r="EX8"/>
  <c r="EX6"/>
  <c r="EX5"/>
  <c r="EW4"/>
  <c r="EU8"/>
  <c r="EU6"/>
  <c r="EU5"/>
  <c r="ET4"/>
  <c r="ER8"/>
  <c r="ER6"/>
  <c r="ER5"/>
  <c r="EQ4"/>
  <c r="EO8"/>
  <c r="EO6"/>
  <c r="EO5"/>
  <c r="EN4"/>
  <c r="EL8"/>
  <c r="EL6"/>
  <c r="EL5"/>
  <c r="EK4"/>
  <c r="EI8"/>
  <c r="EI6"/>
  <c r="EI5"/>
  <c r="EH4"/>
  <c r="CC4"/>
  <c r="CE6" s="1"/>
  <c r="CC6" s="1"/>
  <c r="BZ4"/>
  <c r="CB7" s="1"/>
  <c r="BZ7" s="1"/>
  <c r="BW4"/>
  <c r="BY6" s="1"/>
  <c r="BW6" s="1"/>
  <c r="BQ4"/>
  <c r="BS6" s="1"/>
  <c r="BQ6" s="1"/>
  <c r="CB6"/>
  <c r="BZ6" s="1"/>
  <c r="BN4"/>
  <c r="BP5" s="1"/>
  <c r="BK4"/>
  <c r="BM7" s="1"/>
  <c r="BK7" s="1"/>
  <c r="BC9"/>
  <c r="BG36"/>
  <c r="BF36"/>
  <c r="BE36"/>
  <c r="BT4" l="1"/>
  <c r="BV6" s="1"/>
  <c r="BT6" s="1"/>
  <c r="CO4"/>
  <c r="CQ19" s="1"/>
  <c r="CO19" s="1"/>
  <c r="HO10"/>
  <c r="BB88" i="10"/>
  <c r="BB89" s="1"/>
  <c r="H10" i="3"/>
  <c r="AX95" i="10"/>
  <c r="AX97" s="1"/>
  <c r="AA8" s="1"/>
  <c r="AX90"/>
  <c r="AX92" s="1"/>
  <c r="BB585"/>
  <c r="BB587" s="1"/>
  <c r="AF18" s="1"/>
  <c r="CI4" i="3"/>
  <c r="CK11" s="1"/>
  <c r="CI11" s="1"/>
  <c r="BB634" i="10"/>
  <c r="BB636" s="1"/>
  <c r="AF19" s="1"/>
  <c r="BB431"/>
  <c r="BB432" s="1"/>
  <c r="H13" i="3"/>
  <c r="HO17"/>
  <c r="HY17" s="1"/>
  <c r="I18" i="4"/>
  <c r="I9"/>
  <c r="I10"/>
  <c r="AX438" i="10"/>
  <c r="AX440" s="1"/>
  <c r="AA15" s="1"/>
  <c r="HO13" i="3"/>
  <c r="BB235" i="10"/>
  <c r="BB236" s="1"/>
  <c r="AX389"/>
  <c r="AX391" s="1"/>
  <c r="AA14" s="1"/>
  <c r="AX433"/>
  <c r="AX435" s="1"/>
  <c r="BC433"/>
  <c r="BA433" s="1"/>
  <c r="BC435"/>
  <c r="BA435" s="1"/>
  <c r="BC437"/>
  <c r="BA437" s="1"/>
  <c r="BC439"/>
  <c r="BA439" s="1"/>
  <c r="BC441"/>
  <c r="BA441" s="1"/>
  <c r="BC443"/>
  <c r="BA443" s="1"/>
  <c r="BC445"/>
  <c r="BA445" s="1"/>
  <c r="BC447"/>
  <c r="BA447" s="1"/>
  <c r="BC449"/>
  <c r="BA449" s="1"/>
  <c r="BC451"/>
  <c r="BA451" s="1"/>
  <c r="BC453"/>
  <c r="BA453" s="1"/>
  <c r="BC455"/>
  <c r="BA455" s="1"/>
  <c r="BC457"/>
  <c r="BA457" s="1"/>
  <c r="BC459"/>
  <c r="BA459" s="1"/>
  <c r="BC461"/>
  <c r="BA461" s="1"/>
  <c r="BC463"/>
  <c r="BA463" s="1"/>
  <c r="BC465"/>
  <c r="BA465" s="1"/>
  <c r="BC467"/>
  <c r="BA467" s="1"/>
  <c r="BC469"/>
  <c r="BA469" s="1"/>
  <c r="BC471"/>
  <c r="BA471" s="1"/>
  <c r="BC473"/>
  <c r="BA473" s="1"/>
  <c r="BC475"/>
  <c r="BA475" s="1"/>
  <c r="BC477"/>
  <c r="BA477" s="1"/>
  <c r="BC432"/>
  <c r="BA432" s="1"/>
  <c r="BC434"/>
  <c r="BA434" s="1"/>
  <c r="BC436"/>
  <c r="BA436" s="1"/>
  <c r="BC438"/>
  <c r="BA438" s="1"/>
  <c r="BC440"/>
  <c r="BA440" s="1"/>
  <c r="BC442"/>
  <c r="BA442" s="1"/>
  <c r="BC444"/>
  <c r="BA444" s="1"/>
  <c r="BC446"/>
  <c r="BA446" s="1"/>
  <c r="BC448"/>
  <c r="BA448" s="1"/>
  <c r="BC450"/>
  <c r="BA450" s="1"/>
  <c r="BC452"/>
  <c r="BA452" s="1"/>
  <c r="BC454"/>
  <c r="BA454" s="1"/>
  <c r="BC456"/>
  <c r="BA456" s="1"/>
  <c r="BC458"/>
  <c r="BA458" s="1"/>
  <c r="BC460"/>
  <c r="BA460" s="1"/>
  <c r="BC462"/>
  <c r="BA462" s="1"/>
  <c r="BC464"/>
  <c r="BA464" s="1"/>
  <c r="BC466"/>
  <c r="BA466" s="1"/>
  <c r="BC468"/>
  <c r="BA468" s="1"/>
  <c r="BC470"/>
  <c r="BA470" s="1"/>
  <c r="BC472"/>
  <c r="BA472" s="1"/>
  <c r="BC474"/>
  <c r="BA474" s="1"/>
  <c r="BC476"/>
  <c r="BA476" s="1"/>
  <c r="AX144"/>
  <c r="AX139"/>
  <c r="AX141" s="1"/>
  <c r="BS28" i="3"/>
  <c r="BQ28" s="1"/>
  <c r="BC385" i="10"/>
  <c r="BA385" s="1"/>
  <c r="BC387"/>
  <c r="BA387" s="1"/>
  <c r="BC389"/>
  <c r="BA389" s="1"/>
  <c r="BC391"/>
  <c r="BA391" s="1"/>
  <c r="BC393"/>
  <c r="BA393" s="1"/>
  <c r="BC395"/>
  <c r="BA395" s="1"/>
  <c r="BC397"/>
  <c r="BA397" s="1"/>
  <c r="BC399"/>
  <c r="BA399" s="1"/>
  <c r="BC401"/>
  <c r="BA401" s="1"/>
  <c r="BC403"/>
  <c r="BA403" s="1"/>
  <c r="BC405"/>
  <c r="BA405" s="1"/>
  <c r="BC407"/>
  <c r="BA407" s="1"/>
  <c r="BC409"/>
  <c r="BA409" s="1"/>
  <c r="BC411"/>
  <c r="BA411" s="1"/>
  <c r="BC413"/>
  <c r="BA413" s="1"/>
  <c r="BC415"/>
  <c r="BA415" s="1"/>
  <c r="BC417"/>
  <c r="BA417" s="1"/>
  <c r="BC419"/>
  <c r="BA419" s="1"/>
  <c r="BC421"/>
  <c r="BA421" s="1"/>
  <c r="BC423"/>
  <c r="BA423" s="1"/>
  <c r="BC425"/>
  <c r="BA425" s="1"/>
  <c r="BC427"/>
  <c r="BA427" s="1"/>
  <c r="BC383"/>
  <c r="BA383" s="1"/>
  <c r="BC384"/>
  <c r="BA384" s="1"/>
  <c r="BC386"/>
  <c r="BA386" s="1"/>
  <c r="BC388"/>
  <c r="BA388" s="1"/>
  <c r="BC390"/>
  <c r="BA390" s="1"/>
  <c r="BC392"/>
  <c r="BA392" s="1"/>
  <c r="BC394"/>
  <c r="BA394" s="1"/>
  <c r="BC396"/>
  <c r="BA396" s="1"/>
  <c r="BC398"/>
  <c r="BA398" s="1"/>
  <c r="BC400"/>
  <c r="BA400" s="1"/>
  <c r="BC402"/>
  <c r="BA402" s="1"/>
  <c r="BC404"/>
  <c r="BA404" s="1"/>
  <c r="BC406"/>
  <c r="BA406" s="1"/>
  <c r="BC408"/>
  <c r="BA408" s="1"/>
  <c r="BC410"/>
  <c r="BA410" s="1"/>
  <c r="BC412"/>
  <c r="BA412" s="1"/>
  <c r="BC414"/>
  <c r="BA414" s="1"/>
  <c r="BC416"/>
  <c r="BA416" s="1"/>
  <c r="BC418"/>
  <c r="BA418" s="1"/>
  <c r="BC420"/>
  <c r="BA420" s="1"/>
  <c r="BC422"/>
  <c r="BA422" s="1"/>
  <c r="BC424"/>
  <c r="BA424" s="1"/>
  <c r="BC426"/>
  <c r="BA426" s="1"/>
  <c r="BC428"/>
  <c r="BA428" s="1"/>
  <c r="AX384"/>
  <c r="AX386" s="1"/>
  <c r="AD9"/>
  <c r="BB1212"/>
  <c r="BB1214" s="1"/>
  <c r="AF31" s="1"/>
  <c r="BB1207"/>
  <c r="BB1209" s="1"/>
  <c r="BB874"/>
  <c r="BB876" s="1"/>
  <c r="BB781"/>
  <c r="BB678"/>
  <c r="BB680" s="1"/>
  <c r="BB536"/>
  <c r="BB538" s="1"/>
  <c r="AF17" s="1"/>
  <c r="BB531"/>
  <c r="BB533" s="1"/>
  <c r="EP15" i="3"/>
  <c r="EN15" s="1"/>
  <c r="BV23"/>
  <c r="BT23" s="1"/>
  <c r="BV7"/>
  <c r="BT7" s="1"/>
  <c r="BV31"/>
  <c r="BT31" s="1"/>
  <c r="BV15"/>
  <c r="BT15" s="1"/>
  <c r="CB25"/>
  <c r="BZ25" s="1"/>
  <c r="BV27"/>
  <c r="BT27" s="1"/>
  <c r="BV19"/>
  <c r="BT19" s="1"/>
  <c r="BV11"/>
  <c r="BT11" s="1"/>
  <c r="CB30"/>
  <c r="BZ30" s="1"/>
  <c r="CB17"/>
  <c r="BZ17" s="1"/>
  <c r="BV32"/>
  <c r="BT32" s="1"/>
  <c r="BV28"/>
  <c r="BT28" s="1"/>
  <c r="BV24"/>
  <c r="BT24" s="1"/>
  <c r="BV20"/>
  <c r="BT20" s="1"/>
  <c r="BV16"/>
  <c r="EO4" s="1"/>
  <c r="BV12"/>
  <c r="BT12" s="1"/>
  <c r="BV8"/>
  <c r="BT8" s="1"/>
  <c r="CB32"/>
  <c r="BZ32" s="1"/>
  <c r="CB28"/>
  <c r="BZ28" s="1"/>
  <c r="CB21"/>
  <c r="BZ21" s="1"/>
  <c r="CB13"/>
  <c r="BZ13" s="1"/>
  <c r="EV28"/>
  <c r="ET28" s="1"/>
  <c r="CE7"/>
  <c r="CC7" s="1"/>
  <c r="EJ32"/>
  <c r="EH32" s="1"/>
  <c r="EM7"/>
  <c r="EK7" s="1"/>
  <c r="EM8"/>
  <c r="EK8" s="1"/>
  <c r="ES21"/>
  <c r="EQ21" s="1"/>
  <c r="FB11"/>
  <c r="EZ11" s="1"/>
  <c r="BY29"/>
  <c r="BW29" s="1"/>
  <c r="CH20"/>
  <c r="CF20" s="1"/>
  <c r="EJ16"/>
  <c r="EH16" s="1"/>
  <c r="EM24"/>
  <c r="EK24" s="1"/>
  <c r="EP31"/>
  <c r="EN31" s="1"/>
  <c r="EV12"/>
  <c r="ET12" s="1"/>
  <c r="EY20"/>
  <c r="EW20" s="1"/>
  <c r="FB29"/>
  <c r="EZ29" s="1"/>
  <c r="BS12"/>
  <c r="BQ12" s="1"/>
  <c r="BY17"/>
  <c r="BW17" s="1"/>
  <c r="CH28"/>
  <c r="CF28" s="1"/>
  <c r="CH12"/>
  <c r="CF12" s="1"/>
  <c r="EJ7"/>
  <c r="EH7" s="1"/>
  <c r="EJ8"/>
  <c r="EH8" s="1"/>
  <c r="EJ24"/>
  <c r="EH24" s="1"/>
  <c r="EM16"/>
  <c r="EK16" s="1"/>
  <c r="EM32"/>
  <c r="EK32" s="1"/>
  <c r="EP23"/>
  <c r="EN23" s="1"/>
  <c r="ES13"/>
  <c r="EQ13" s="1"/>
  <c r="ES29"/>
  <c r="EQ29" s="1"/>
  <c r="EV20"/>
  <c r="ET20" s="1"/>
  <c r="EY12"/>
  <c r="EW12" s="1"/>
  <c r="EY28"/>
  <c r="EW28" s="1"/>
  <c r="FB19"/>
  <c r="EZ19" s="1"/>
  <c r="FE31"/>
  <c r="FC31" s="1"/>
  <c r="BS20"/>
  <c r="BQ20" s="1"/>
  <c r="BY33"/>
  <c r="BW33" s="1"/>
  <c r="BY25"/>
  <c r="BW25" s="1"/>
  <c r="BY9"/>
  <c r="BW9" s="1"/>
  <c r="CH32"/>
  <c r="CF32" s="1"/>
  <c r="CH24"/>
  <c r="CF24" s="1"/>
  <c r="CH16"/>
  <c r="FA4" s="1"/>
  <c r="CH8"/>
  <c r="CF8" s="1"/>
  <c r="EJ12"/>
  <c r="EH12" s="1"/>
  <c r="EJ20"/>
  <c r="EH20" s="1"/>
  <c r="EJ28"/>
  <c r="EH28" s="1"/>
  <c r="EM12"/>
  <c r="EK12" s="1"/>
  <c r="EM20"/>
  <c r="EK20" s="1"/>
  <c r="EM28"/>
  <c r="EK28" s="1"/>
  <c r="EP11"/>
  <c r="EN11" s="1"/>
  <c r="EP19"/>
  <c r="EN19" s="1"/>
  <c r="EP27"/>
  <c r="EN27" s="1"/>
  <c r="ES5"/>
  <c r="EQ5" s="1"/>
  <c r="ES6"/>
  <c r="EQ6" s="1"/>
  <c r="ES9"/>
  <c r="EQ9" s="1"/>
  <c r="ES17"/>
  <c r="EQ17" s="1"/>
  <c r="ES25"/>
  <c r="EQ25" s="1"/>
  <c r="ES33"/>
  <c r="EQ33" s="1"/>
  <c r="EV7"/>
  <c r="ET7" s="1"/>
  <c r="EV8"/>
  <c r="ET8" s="1"/>
  <c r="EV16"/>
  <c r="ET16" s="1"/>
  <c r="EV24"/>
  <c r="ET24" s="1"/>
  <c r="EV32"/>
  <c r="ET32" s="1"/>
  <c r="EY7"/>
  <c r="EW7" s="1"/>
  <c r="EY8"/>
  <c r="EW8" s="1"/>
  <c r="EY16"/>
  <c r="EW16" s="1"/>
  <c r="EY24"/>
  <c r="EW24" s="1"/>
  <c r="EY32"/>
  <c r="EW32" s="1"/>
  <c r="FB15"/>
  <c r="EZ15" s="1"/>
  <c r="FB24"/>
  <c r="EZ24" s="1"/>
  <c r="FE14"/>
  <c r="FC14" s="1"/>
  <c r="FH26"/>
  <c r="FF26" s="1"/>
  <c r="BY5"/>
  <c r="BW5" s="1"/>
  <c r="BS32"/>
  <c r="BQ32" s="1"/>
  <c r="BS24"/>
  <c r="BQ24" s="1"/>
  <c r="BS16"/>
  <c r="BS8"/>
  <c r="BQ8" s="1"/>
  <c r="BY31"/>
  <c r="BW31" s="1"/>
  <c r="BY27"/>
  <c r="BW27" s="1"/>
  <c r="BY21"/>
  <c r="BW21" s="1"/>
  <c r="BY13"/>
  <c r="BW13" s="1"/>
  <c r="CE31"/>
  <c r="CC31" s="1"/>
  <c r="CH33"/>
  <c r="CF33" s="1"/>
  <c r="CH30"/>
  <c r="CF30" s="1"/>
  <c r="CH26"/>
  <c r="CF26" s="1"/>
  <c r="CH22"/>
  <c r="CF22" s="1"/>
  <c r="CH18"/>
  <c r="CF18" s="1"/>
  <c r="CH14"/>
  <c r="CF14" s="1"/>
  <c r="CH10"/>
  <c r="CF10" s="1"/>
  <c r="CH6"/>
  <c r="CF6" s="1"/>
  <c r="CH7"/>
  <c r="CF7" s="1"/>
  <c r="EJ10"/>
  <c r="EH10" s="1"/>
  <c r="EJ14"/>
  <c r="EH14" s="1"/>
  <c r="EJ18"/>
  <c r="EH18" s="1"/>
  <c r="EJ22"/>
  <c r="EH22" s="1"/>
  <c r="EJ26"/>
  <c r="EH26" s="1"/>
  <c r="EJ30"/>
  <c r="EH30" s="1"/>
  <c r="EM10"/>
  <c r="EK10" s="1"/>
  <c r="EM14"/>
  <c r="EK14" s="1"/>
  <c r="EM18"/>
  <c r="EK18" s="1"/>
  <c r="EM22"/>
  <c r="EK22" s="1"/>
  <c r="EM26"/>
  <c r="EK26" s="1"/>
  <c r="EM30"/>
  <c r="EK30" s="1"/>
  <c r="EP5"/>
  <c r="EN5" s="1"/>
  <c r="EP6"/>
  <c r="EN6" s="1"/>
  <c r="EP9"/>
  <c r="EN9" s="1"/>
  <c r="EP13"/>
  <c r="EN13" s="1"/>
  <c r="EP17"/>
  <c r="EN17" s="1"/>
  <c r="EP21"/>
  <c r="EN21" s="1"/>
  <c r="EP25"/>
  <c r="EN25" s="1"/>
  <c r="EP29"/>
  <c r="EN29" s="1"/>
  <c r="EP33"/>
  <c r="EN33" s="1"/>
  <c r="ES11"/>
  <c r="EQ11" s="1"/>
  <c r="ES15"/>
  <c r="EQ15" s="1"/>
  <c r="ES19"/>
  <c r="EQ19" s="1"/>
  <c r="ES23"/>
  <c r="EQ23" s="1"/>
  <c r="ES27"/>
  <c r="EQ27" s="1"/>
  <c r="ES31"/>
  <c r="EQ31" s="1"/>
  <c r="EV10"/>
  <c r="ET10" s="1"/>
  <c r="EV14"/>
  <c r="ET14" s="1"/>
  <c r="EV18"/>
  <c r="ET18" s="1"/>
  <c r="EV22"/>
  <c r="ET22" s="1"/>
  <c r="EV26"/>
  <c r="ET26" s="1"/>
  <c r="EV30"/>
  <c r="ET30" s="1"/>
  <c r="EY10"/>
  <c r="EW10" s="1"/>
  <c r="EY14"/>
  <c r="EW14" s="1"/>
  <c r="EY18"/>
  <c r="EW18" s="1"/>
  <c r="EY22"/>
  <c r="EW22" s="1"/>
  <c r="EY26"/>
  <c r="EW26" s="1"/>
  <c r="EY30"/>
  <c r="EW30" s="1"/>
  <c r="FB5"/>
  <c r="EZ5" s="1"/>
  <c r="FB6"/>
  <c r="EZ6" s="1"/>
  <c r="FB9"/>
  <c r="EZ9" s="1"/>
  <c r="FB13"/>
  <c r="EZ13" s="1"/>
  <c r="FB17"/>
  <c r="EZ17" s="1"/>
  <c r="FB21"/>
  <c r="EZ21" s="1"/>
  <c r="FB27"/>
  <c r="EZ27" s="1"/>
  <c r="FB32"/>
  <c r="EZ32" s="1"/>
  <c r="FE7"/>
  <c r="FC7" s="1"/>
  <c r="FE9"/>
  <c r="FC9" s="1"/>
  <c r="FE22"/>
  <c r="FC22" s="1"/>
  <c r="FH15"/>
  <c r="FF15" s="1"/>
  <c r="FK15"/>
  <c r="FI15" s="1"/>
  <c r="BS31"/>
  <c r="BQ31" s="1"/>
  <c r="BS27"/>
  <c r="BQ27" s="1"/>
  <c r="BS23"/>
  <c r="BQ23" s="1"/>
  <c r="BS19"/>
  <c r="BQ19" s="1"/>
  <c r="BS15"/>
  <c r="BQ15" s="1"/>
  <c r="BS11"/>
  <c r="BQ11" s="1"/>
  <c r="BS7"/>
  <c r="BQ7" s="1"/>
  <c r="BY32"/>
  <c r="BW32" s="1"/>
  <c r="BY30"/>
  <c r="BW30" s="1"/>
  <c r="BY28"/>
  <c r="BW28" s="1"/>
  <c r="BY26"/>
  <c r="BW26" s="1"/>
  <c r="BY23"/>
  <c r="BW23" s="1"/>
  <c r="BY19"/>
  <c r="BW19" s="1"/>
  <c r="BY15"/>
  <c r="BW15" s="1"/>
  <c r="BY11"/>
  <c r="BW11" s="1"/>
  <c r="BY7"/>
  <c r="BW7" s="1"/>
  <c r="CE23"/>
  <c r="CC23" s="1"/>
  <c r="EJ5"/>
  <c r="EH5" s="1"/>
  <c r="EJ6"/>
  <c r="EH6" s="1"/>
  <c r="EJ9"/>
  <c r="EH9" s="1"/>
  <c r="EJ11"/>
  <c r="EH11" s="1"/>
  <c r="EJ13"/>
  <c r="EH13" s="1"/>
  <c r="EJ15"/>
  <c r="EH15" s="1"/>
  <c r="EJ17"/>
  <c r="EH17" s="1"/>
  <c r="EJ19"/>
  <c r="EH19" s="1"/>
  <c r="EJ21"/>
  <c r="EH21" s="1"/>
  <c r="EJ23"/>
  <c r="EH23" s="1"/>
  <c r="EJ25"/>
  <c r="EH25" s="1"/>
  <c r="EJ27"/>
  <c r="EH27" s="1"/>
  <c r="EJ29"/>
  <c r="EH29" s="1"/>
  <c r="EJ31"/>
  <c r="EH31" s="1"/>
  <c r="EJ33"/>
  <c r="EH33" s="1"/>
  <c r="EM5"/>
  <c r="EK5" s="1"/>
  <c r="EM6"/>
  <c r="EK6" s="1"/>
  <c r="EM9"/>
  <c r="EK9" s="1"/>
  <c r="EM11"/>
  <c r="EK11" s="1"/>
  <c r="EM13"/>
  <c r="EK13" s="1"/>
  <c r="EM15"/>
  <c r="EK15" s="1"/>
  <c r="EM17"/>
  <c r="EK17" s="1"/>
  <c r="EM19"/>
  <c r="EK19" s="1"/>
  <c r="EM21"/>
  <c r="EK21" s="1"/>
  <c r="EM23"/>
  <c r="EK23" s="1"/>
  <c r="EM25"/>
  <c r="EK25" s="1"/>
  <c r="EM27"/>
  <c r="EK27" s="1"/>
  <c r="EM29"/>
  <c r="EK29" s="1"/>
  <c r="EM31"/>
  <c r="EK31" s="1"/>
  <c r="EM33"/>
  <c r="EK33" s="1"/>
  <c r="EP7"/>
  <c r="EN7" s="1"/>
  <c r="EP8"/>
  <c r="EN8" s="1"/>
  <c r="EP10"/>
  <c r="EN10" s="1"/>
  <c r="EP12"/>
  <c r="EN12" s="1"/>
  <c r="EP14"/>
  <c r="EN14" s="1"/>
  <c r="EP16"/>
  <c r="EN16" s="1"/>
  <c r="EP18"/>
  <c r="EN18" s="1"/>
  <c r="EP20"/>
  <c r="EN20" s="1"/>
  <c r="EP22"/>
  <c r="EN22" s="1"/>
  <c r="EP24"/>
  <c r="EN24" s="1"/>
  <c r="EP26"/>
  <c r="EN26" s="1"/>
  <c r="EP28"/>
  <c r="EN28" s="1"/>
  <c r="EP30"/>
  <c r="EN30" s="1"/>
  <c r="EP32"/>
  <c r="EN32" s="1"/>
  <c r="ES7"/>
  <c r="EQ7" s="1"/>
  <c r="ES8"/>
  <c r="EQ8" s="1"/>
  <c r="ES10"/>
  <c r="EQ10" s="1"/>
  <c r="ES12"/>
  <c r="EQ12" s="1"/>
  <c r="ES14"/>
  <c r="EQ14" s="1"/>
  <c r="ES16"/>
  <c r="EQ16" s="1"/>
  <c r="ES18"/>
  <c r="EQ18" s="1"/>
  <c r="ES20"/>
  <c r="EQ20" s="1"/>
  <c r="ES22"/>
  <c r="EQ22" s="1"/>
  <c r="ES24"/>
  <c r="EQ24" s="1"/>
  <c r="ES26"/>
  <c r="EQ26" s="1"/>
  <c r="ES28"/>
  <c r="EQ28" s="1"/>
  <c r="ES30"/>
  <c r="EQ30" s="1"/>
  <c r="ES32"/>
  <c r="EQ32" s="1"/>
  <c r="EV5"/>
  <c r="ET5" s="1"/>
  <c r="EV6"/>
  <c r="ET6" s="1"/>
  <c r="EV9"/>
  <c r="ET9" s="1"/>
  <c r="EV11"/>
  <c r="ET11" s="1"/>
  <c r="EV13"/>
  <c r="ET13" s="1"/>
  <c r="EV15"/>
  <c r="ET15" s="1"/>
  <c r="EV17"/>
  <c r="ET17" s="1"/>
  <c r="EV19"/>
  <c r="ET19" s="1"/>
  <c r="EV21"/>
  <c r="ET21" s="1"/>
  <c r="EV23"/>
  <c r="ET23" s="1"/>
  <c r="EV25"/>
  <c r="ET25" s="1"/>
  <c r="EV27"/>
  <c r="ET27" s="1"/>
  <c r="EV29"/>
  <c r="ET29" s="1"/>
  <c r="EV31"/>
  <c r="ET31" s="1"/>
  <c r="EV33"/>
  <c r="ET33" s="1"/>
  <c r="EY5"/>
  <c r="EW5" s="1"/>
  <c r="EY6"/>
  <c r="EW6" s="1"/>
  <c r="EY9"/>
  <c r="EW9" s="1"/>
  <c r="EY11"/>
  <c r="EW11" s="1"/>
  <c r="EY13"/>
  <c r="EW13" s="1"/>
  <c r="EY15"/>
  <c r="EW15" s="1"/>
  <c r="EY17"/>
  <c r="EW17" s="1"/>
  <c r="EY19"/>
  <c r="EW19" s="1"/>
  <c r="EY21"/>
  <c r="EW21" s="1"/>
  <c r="EY23"/>
  <c r="EW23" s="1"/>
  <c r="EY25"/>
  <c r="EW25" s="1"/>
  <c r="EY27"/>
  <c r="EW27" s="1"/>
  <c r="EY29"/>
  <c r="EW29" s="1"/>
  <c r="EY31"/>
  <c r="EW31" s="1"/>
  <c r="EY33"/>
  <c r="EW33" s="1"/>
  <c r="FB7"/>
  <c r="EZ7" s="1"/>
  <c r="FB8"/>
  <c r="EZ8" s="1"/>
  <c r="FB10"/>
  <c r="EZ10" s="1"/>
  <c r="FB12"/>
  <c r="EZ12" s="1"/>
  <c r="FB14"/>
  <c r="EZ14" s="1"/>
  <c r="FB16"/>
  <c r="EZ16" s="1"/>
  <c r="FB18"/>
  <c r="EZ18" s="1"/>
  <c r="FB20"/>
  <c r="EZ20" s="1"/>
  <c r="FB23"/>
  <c r="EZ23" s="1"/>
  <c r="FB25"/>
  <c r="EZ25" s="1"/>
  <c r="FB28"/>
  <c r="EZ28" s="1"/>
  <c r="FB31"/>
  <c r="EZ31" s="1"/>
  <c r="FB33"/>
  <c r="EZ33" s="1"/>
  <c r="FE5"/>
  <c r="FC5" s="1"/>
  <c r="FE6"/>
  <c r="FC6" s="1"/>
  <c r="FE10"/>
  <c r="FC10" s="1"/>
  <c r="FE18"/>
  <c r="FC18" s="1"/>
  <c r="FE26"/>
  <c r="FC26" s="1"/>
  <c r="FH10"/>
  <c r="FF10" s="1"/>
  <c r="FH20"/>
  <c r="FF20" s="1"/>
  <c r="FH31"/>
  <c r="FF31" s="1"/>
  <c r="FK27"/>
  <c r="FI27" s="1"/>
  <c r="FN23"/>
  <c r="FL23" s="1"/>
  <c r="FQ11"/>
  <c r="FO11" s="1"/>
  <c r="BY24"/>
  <c r="BW24" s="1"/>
  <c r="BY22"/>
  <c r="BW22" s="1"/>
  <c r="BY20"/>
  <c r="BW20" s="1"/>
  <c r="BY18"/>
  <c r="BW18" s="1"/>
  <c r="BY16"/>
  <c r="ER4" s="1"/>
  <c r="BY14"/>
  <c r="BW14" s="1"/>
  <c r="BY12"/>
  <c r="BW12" s="1"/>
  <c r="BY10"/>
  <c r="BW10" s="1"/>
  <c r="BY8"/>
  <c r="BW8" s="1"/>
  <c r="CE29"/>
  <c r="CC29" s="1"/>
  <c r="CE19"/>
  <c r="CC19" s="1"/>
  <c r="FW33"/>
  <c r="FU33" s="1"/>
  <c r="CH5"/>
  <c r="CF5" s="1"/>
  <c r="CB5"/>
  <c r="BZ5" s="1"/>
  <c r="CB33"/>
  <c r="BZ33" s="1"/>
  <c r="CB31"/>
  <c r="BZ31" s="1"/>
  <c r="CB29"/>
  <c r="BZ29" s="1"/>
  <c r="CB27"/>
  <c r="BZ27" s="1"/>
  <c r="CB23"/>
  <c r="BZ23" s="1"/>
  <c r="CB19"/>
  <c r="BZ19" s="1"/>
  <c r="CB15"/>
  <c r="BZ15" s="1"/>
  <c r="CB10"/>
  <c r="BZ10" s="1"/>
  <c r="BN5"/>
  <c r="DO5"/>
  <c r="DM5" s="1"/>
  <c r="CN29"/>
  <c r="CL29" s="1"/>
  <c r="CN21"/>
  <c r="CL21" s="1"/>
  <c r="CN13"/>
  <c r="CL13" s="1"/>
  <c r="CT33"/>
  <c r="CR33" s="1"/>
  <c r="CT29"/>
  <c r="CR29" s="1"/>
  <c r="CT25"/>
  <c r="CR25" s="1"/>
  <c r="CT21"/>
  <c r="CR21" s="1"/>
  <c r="CT17"/>
  <c r="CR17" s="1"/>
  <c r="CT13"/>
  <c r="CR13" s="1"/>
  <c r="CT9"/>
  <c r="CR9" s="1"/>
  <c r="ER7" s="1"/>
  <c r="DI31"/>
  <c r="DG31" s="1"/>
  <c r="DI23"/>
  <c r="DG23" s="1"/>
  <c r="DI15"/>
  <c r="DG15" s="1"/>
  <c r="DI7"/>
  <c r="DG7" s="1"/>
  <c r="DL31"/>
  <c r="DJ31" s="1"/>
  <c r="DL27"/>
  <c r="DJ27" s="1"/>
  <c r="DL23"/>
  <c r="DJ23" s="1"/>
  <c r="DL19"/>
  <c r="DJ19" s="1"/>
  <c r="DL15"/>
  <c r="DJ15" s="1"/>
  <c r="DL11"/>
  <c r="DJ11" s="1"/>
  <c r="DL7"/>
  <c r="DJ7" s="1"/>
  <c r="DO27"/>
  <c r="DM27" s="1"/>
  <c r="DO19"/>
  <c r="DM19" s="1"/>
  <c r="DO11"/>
  <c r="DM11" s="1"/>
  <c r="DR33"/>
  <c r="DP33" s="1"/>
  <c r="DR29"/>
  <c r="DP29" s="1"/>
  <c r="DR25"/>
  <c r="DP25" s="1"/>
  <c r="DR21"/>
  <c r="DP21" s="1"/>
  <c r="DR17"/>
  <c r="DP17" s="1"/>
  <c r="DR13"/>
  <c r="DP13" s="1"/>
  <c r="DR9"/>
  <c r="DP9" s="1"/>
  <c r="FP7" s="1"/>
  <c r="DU31"/>
  <c r="DS31" s="1"/>
  <c r="DU23"/>
  <c r="DS23" s="1"/>
  <c r="DU15"/>
  <c r="DS15" s="1"/>
  <c r="DU7"/>
  <c r="DS7" s="1"/>
  <c r="DX31"/>
  <c r="DV31" s="1"/>
  <c r="DX27"/>
  <c r="DV27" s="1"/>
  <c r="DX23"/>
  <c r="DV23" s="1"/>
  <c r="DX19"/>
  <c r="DV19" s="1"/>
  <c r="DX15"/>
  <c r="DV15" s="1"/>
  <c r="DX11"/>
  <c r="DV11" s="1"/>
  <c r="DX7"/>
  <c r="DV7" s="1"/>
  <c r="EA27"/>
  <c r="DY27" s="1"/>
  <c r="EA19"/>
  <c r="DY19" s="1"/>
  <c r="EA11"/>
  <c r="DY11" s="1"/>
  <c r="ED33"/>
  <c r="EB33" s="1"/>
  <c r="ED29"/>
  <c r="EB29" s="1"/>
  <c r="ED25"/>
  <c r="EB25" s="1"/>
  <c r="ED21"/>
  <c r="EB21" s="1"/>
  <c r="ED17"/>
  <c r="EB17" s="1"/>
  <c r="ED13"/>
  <c r="EB13" s="1"/>
  <c r="ED9"/>
  <c r="EB9" s="1"/>
  <c r="FK10"/>
  <c r="FI10" s="1"/>
  <c r="FK20"/>
  <c r="FI20" s="1"/>
  <c r="FN15"/>
  <c r="FL15" s="1"/>
  <c r="FN31"/>
  <c r="FL31" s="1"/>
  <c r="FQ19"/>
  <c r="FO19" s="1"/>
  <c r="FT23"/>
  <c r="FR23" s="1"/>
  <c r="EA5"/>
  <c r="DY5" s="1"/>
  <c r="CN27"/>
  <c r="CL27" s="1"/>
  <c r="CN19"/>
  <c r="CL19" s="1"/>
  <c r="CN11"/>
  <c r="CL11" s="1"/>
  <c r="CT31"/>
  <c r="CR31" s="1"/>
  <c r="CT27"/>
  <c r="CR27" s="1"/>
  <c r="CT23"/>
  <c r="CR23" s="1"/>
  <c r="CT19"/>
  <c r="CR19" s="1"/>
  <c r="CT15"/>
  <c r="CR15" s="1"/>
  <c r="CT11"/>
  <c r="CR11" s="1"/>
  <c r="CT7"/>
  <c r="CR7" s="1"/>
  <c r="DI27"/>
  <c r="DG27" s="1"/>
  <c r="DI19"/>
  <c r="DG19" s="1"/>
  <c r="DL33"/>
  <c r="DJ33" s="1"/>
  <c r="DL29"/>
  <c r="DJ29" s="1"/>
  <c r="DL25"/>
  <c r="DJ25" s="1"/>
  <c r="DL21"/>
  <c r="DJ21" s="1"/>
  <c r="DL17"/>
  <c r="DJ17" s="1"/>
  <c r="DL13"/>
  <c r="DJ13" s="1"/>
  <c r="DL9"/>
  <c r="DJ9" s="1"/>
  <c r="FJ7" s="1"/>
  <c r="DO31"/>
  <c r="DM31" s="1"/>
  <c r="DO23"/>
  <c r="DM23" s="1"/>
  <c r="DO15"/>
  <c r="DM15" s="1"/>
  <c r="DR31"/>
  <c r="DP31" s="1"/>
  <c r="DR27"/>
  <c r="DP27" s="1"/>
  <c r="DR23"/>
  <c r="DP23" s="1"/>
  <c r="DR19"/>
  <c r="DP19" s="1"/>
  <c r="DR15"/>
  <c r="DP15" s="1"/>
  <c r="DR11"/>
  <c r="DP11" s="1"/>
  <c r="DR7"/>
  <c r="DP7" s="1"/>
  <c r="DU27"/>
  <c r="DS27" s="1"/>
  <c r="DU19"/>
  <c r="DS19" s="1"/>
  <c r="DX33"/>
  <c r="DV33" s="1"/>
  <c r="DX29"/>
  <c r="DV29" s="1"/>
  <c r="DX25"/>
  <c r="DV25" s="1"/>
  <c r="DX21"/>
  <c r="DV21" s="1"/>
  <c r="DX17"/>
  <c r="DV17" s="1"/>
  <c r="DX13"/>
  <c r="DV13" s="1"/>
  <c r="DX9"/>
  <c r="DV9" s="1"/>
  <c r="FV7" s="1"/>
  <c r="EA31"/>
  <c r="DY31" s="1"/>
  <c r="EA23"/>
  <c r="DY23" s="1"/>
  <c r="EA15"/>
  <c r="DY15" s="1"/>
  <c r="ED31"/>
  <c r="EB31" s="1"/>
  <c r="ED27"/>
  <c r="EB27" s="1"/>
  <c r="ED23"/>
  <c r="EB23" s="1"/>
  <c r="ED19"/>
  <c r="EB19" s="1"/>
  <c r="ED15"/>
  <c r="EB15" s="1"/>
  <c r="ED11"/>
  <c r="EB11" s="1"/>
  <c r="ED7"/>
  <c r="EB7" s="1"/>
  <c r="D32" i="4"/>
  <c r="H31"/>
  <c r="CQ23" i="3"/>
  <c r="CO23" s="1"/>
  <c r="CQ7"/>
  <c r="CO7" s="1"/>
  <c r="CQ27"/>
  <c r="CO27" s="1"/>
  <c r="CQ11"/>
  <c r="CO11" s="1"/>
  <c r="CQ31"/>
  <c r="CO31" s="1"/>
  <c r="CQ15"/>
  <c r="CO15" s="1"/>
  <c r="CQ5"/>
  <c r="CO5" s="1"/>
  <c r="CN31"/>
  <c r="CL31" s="1"/>
  <c r="CN23"/>
  <c r="CL23" s="1"/>
  <c r="CN15"/>
  <c r="CL15" s="1"/>
  <c r="CN7"/>
  <c r="CL7" s="1"/>
  <c r="CN33"/>
  <c r="CL33" s="1"/>
  <c r="CN25"/>
  <c r="CL25" s="1"/>
  <c r="CN17"/>
  <c r="CL17" s="1"/>
  <c r="CN9"/>
  <c r="CL9" s="1"/>
  <c r="EL7" s="1"/>
  <c r="FE11"/>
  <c r="FC11" s="1"/>
  <c r="FE15"/>
  <c r="FC15" s="1"/>
  <c r="FE19"/>
  <c r="FC19" s="1"/>
  <c r="FE23"/>
  <c r="FC23" s="1"/>
  <c r="FE27"/>
  <c r="FC27" s="1"/>
  <c r="FE32"/>
  <c r="FC32" s="1"/>
  <c r="FH6"/>
  <c r="FF6" s="1"/>
  <c r="FH11"/>
  <c r="FF11" s="1"/>
  <c r="FH16"/>
  <c r="FF16" s="1"/>
  <c r="FH22"/>
  <c r="FF22" s="1"/>
  <c r="FH27"/>
  <c r="FF27" s="1"/>
  <c r="FH32"/>
  <c r="FF32" s="1"/>
  <c r="FK6"/>
  <c r="FI6" s="1"/>
  <c r="FK11"/>
  <c r="FI11" s="1"/>
  <c r="FK16"/>
  <c r="FI16" s="1"/>
  <c r="FK22"/>
  <c r="FI22" s="1"/>
  <c r="FK28"/>
  <c r="FI28" s="1"/>
  <c r="FN8"/>
  <c r="FL8" s="1"/>
  <c r="FN16"/>
  <c r="FL16" s="1"/>
  <c r="FN24"/>
  <c r="FL24" s="1"/>
  <c r="FN32"/>
  <c r="FL32" s="1"/>
  <c r="FQ6"/>
  <c r="FO6" s="1"/>
  <c r="FQ12"/>
  <c r="FO12" s="1"/>
  <c r="FQ20"/>
  <c r="FO20" s="1"/>
  <c r="FT11"/>
  <c r="FR11" s="1"/>
  <c r="FT27"/>
  <c r="FR27" s="1"/>
  <c r="FE13"/>
  <c r="FC13" s="1"/>
  <c r="FE17"/>
  <c r="FC17" s="1"/>
  <c r="FE21"/>
  <c r="FC21" s="1"/>
  <c r="FE25"/>
  <c r="FC25" s="1"/>
  <c r="FE30"/>
  <c r="FC30" s="1"/>
  <c r="FH8"/>
  <c r="FF8" s="1"/>
  <c r="FH14"/>
  <c r="FF14" s="1"/>
  <c r="FH19"/>
  <c r="FF19" s="1"/>
  <c r="FH24"/>
  <c r="FF24" s="1"/>
  <c r="FH30"/>
  <c r="FF30" s="1"/>
  <c r="FK8"/>
  <c r="FI8" s="1"/>
  <c r="FK14"/>
  <c r="FI14" s="1"/>
  <c r="FK19"/>
  <c r="FI19" s="1"/>
  <c r="FK24"/>
  <c r="FI24" s="1"/>
  <c r="FK32"/>
  <c r="FI32" s="1"/>
  <c r="FN6"/>
  <c r="FL6" s="1"/>
  <c r="FN12"/>
  <c r="FL12" s="1"/>
  <c r="FN20"/>
  <c r="FL20" s="1"/>
  <c r="FN28"/>
  <c r="FL28" s="1"/>
  <c r="FQ8"/>
  <c r="FO8" s="1"/>
  <c r="FQ16"/>
  <c r="FO16" s="1"/>
  <c r="FQ27"/>
  <c r="FO27" s="1"/>
  <c r="FT19"/>
  <c r="FR19" s="1"/>
  <c r="FW9"/>
  <c r="FU9" s="1"/>
  <c r="FB22"/>
  <c r="EZ22" s="1"/>
  <c r="FB26"/>
  <c r="EZ26" s="1"/>
  <c r="FB30"/>
  <c r="EZ30" s="1"/>
  <c r="FE8"/>
  <c r="FC8" s="1"/>
  <c r="FE12"/>
  <c r="FC12" s="1"/>
  <c r="FE16"/>
  <c r="FC16" s="1"/>
  <c r="FE20"/>
  <c r="FC20" s="1"/>
  <c r="FE24"/>
  <c r="FC24" s="1"/>
  <c r="FE28"/>
  <c r="FC28" s="1"/>
  <c r="FH12"/>
  <c r="FF12" s="1"/>
  <c r="FH18"/>
  <c r="FF18" s="1"/>
  <c r="FH23"/>
  <c r="FF23" s="1"/>
  <c r="FH28"/>
  <c r="FF28" s="1"/>
  <c r="FK12"/>
  <c r="FI12" s="1"/>
  <c r="FK18"/>
  <c r="FI18" s="1"/>
  <c r="FK23"/>
  <c r="FI23" s="1"/>
  <c r="FK31"/>
  <c r="FI31" s="1"/>
  <c r="FN11"/>
  <c r="FL11" s="1"/>
  <c r="FN19"/>
  <c r="FL19" s="1"/>
  <c r="FN27"/>
  <c r="FL27" s="1"/>
  <c r="FQ15"/>
  <c r="FO15" s="1"/>
  <c r="FQ23"/>
  <c r="FO23" s="1"/>
  <c r="FT15"/>
  <c r="FR15" s="1"/>
  <c r="FT31"/>
  <c r="FR31" s="1"/>
  <c r="BM32"/>
  <c r="BK32" s="1"/>
  <c r="BM16"/>
  <c r="BK16" s="1"/>
  <c r="BM5"/>
  <c r="BM20"/>
  <c r="BK20" s="1"/>
  <c r="BM24"/>
  <c r="BK24" s="1"/>
  <c r="BM8"/>
  <c r="BK8" s="1"/>
  <c r="BM28"/>
  <c r="BK28" s="1"/>
  <c r="BM12"/>
  <c r="BK12" s="1"/>
  <c r="FQ24"/>
  <c r="FO24" s="1"/>
  <c r="FQ28"/>
  <c r="FO28" s="1"/>
  <c r="FQ32"/>
  <c r="FO32" s="1"/>
  <c r="FT6"/>
  <c r="FR6" s="1"/>
  <c r="FT8"/>
  <c r="FR8" s="1"/>
  <c r="FT12"/>
  <c r="FR12" s="1"/>
  <c r="FT16"/>
  <c r="FR16" s="1"/>
  <c r="FT20"/>
  <c r="FR20" s="1"/>
  <c r="FT24"/>
  <c r="FR24" s="1"/>
  <c r="FT28"/>
  <c r="FR28" s="1"/>
  <c r="FT32"/>
  <c r="FR32" s="1"/>
  <c r="FW6"/>
  <c r="FU6" s="1"/>
  <c r="FW13"/>
  <c r="FU13" s="1"/>
  <c r="BM25"/>
  <c r="BK25" s="1"/>
  <c r="BM13"/>
  <c r="BK13" s="1"/>
  <c r="BM33"/>
  <c r="BK33" s="1"/>
  <c r="BM29"/>
  <c r="BK29" s="1"/>
  <c r="BM21"/>
  <c r="BK21" s="1"/>
  <c r="BM17"/>
  <c r="BK17" s="1"/>
  <c r="BM9"/>
  <c r="BK9" s="1"/>
  <c r="BM30"/>
  <c r="BK30" s="1"/>
  <c r="BM26"/>
  <c r="BK26" s="1"/>
  <c r="BM22"/>
  <c r="BK22" s="1"/>
  <c r="BM18"/>
  <c r="BK18" s="1"/>
  <c r="BM14"/>
  <c r="BK14" s="1"/>
  <c r="BM10"/>
  <c r="BK10" s="1"/>
  <c r="BM6"/>
  <c r="BK6" s="1"/>
  <c r="BV5"/>
  <c r="BT5" s="1"/>
  <c r="BS33"/>
  <c r="BQ33" s="1"/>
  <c r="BS29"/>
  <c r="BQ29" s="1"/>
  <c r="BS25"/>
  <c r="BQ25" s="1"/>
  <c r="BS21"/>
  <c r="BQ21" s="1"/>
  <c r="BS17"/>
  <c r="BQ17" s="1"/>
  <c r="BS13"/>
  <c r="BQ13" s="1"/>
  <c r="BS9"/>
  <c r="BQ9" s="1"/>
  <c r="BV33"/>
  <c r="BT33" s="1"/>
  <c r="BV29"/>
  <c r="BT29" s="1"/>
  <c r="BV25"/>
  <c r="BT25" s="1"/>
  <c r="BV21"/>
  <c r="BT21" s="1"/>
  <c r="BV17"/>
  <c r="BT17" s="1"/>
  <c r="BV13"/>
  <c r="BT13" s="1"/>
  <c r="BV9"/>
  <c r="BT9" s="1"/>
  <c r="CE33"/>
  <c r="CC33" s="1"/>
  <c r="CE25"/>
  <c r="CC25" s="1"/>
  <c r="CE11"/>
  <c r="CC11" s="1"/>
  <c r="FK26"/>
  <c r="FI26" s="1"/>
  <c r="FK30"/>
  <c r="FI30" s="1"/>
  <c r="FN10"/>
  <c r="FL10" s="1"/>
  <c r="FN14"/>
  <c r="FL14" s="1"/>
  <c r="FN18"/>
  <c r="FL18" s="1"/>
  <c r="FN22"/>
  <c r="FL22" s="1"/>
  <c r="FN26"/>
  <c r="FL26" s="1"/>
  <c r="FN30"/>
  <c r="FL30" s="1"/>
  <c r="FQ10"/>
  <c r="FO10" s="1"/>
  <c r="FQ14"/>
  <c r="FO14" s="1"/>
  <c r="FQ18"/>
  <c r="FO18" s="1"/>
  <c r="FQ22"/>
  <c r="FO22" s="1"/>
  <c r="FQ26"/>
  <c r="FO26" s="1"/>
  <c r="FQ30"/>
  <c r="FO30" s="1"/>
  <c r="FT10"/>
  <c r="FR10" s="1"/>
  <c r="FT14"/>
  <c r="FR14" s="1"/>
  <c r="FT18"/>
  <c r="FR18" s="1"/>
  <c r="FT22"/>
  <c r="FR22" s="1"/>
  <c r="FT26"/>
  <c r="FR26" s="1"/>
  <c r="FT30"/>
  <c r="FR30" s="1"/>
  <c r="FW22"/>
  <c r="FU22" s="1"/>
  <c r="BM31"/>
  <c r="BK31" s="1"/>
  <c r="BM27"/>
  <c r="BK27" s="1"/>
  <c r="BM23"/>
  <c r="BK23" s="1"/>
  <c r="BM19"/>
  <c r="BK19" s="1"/>
  <c r="BM15"/>
  <c r="BK15" s="1"/>
  <c r="BM11"/>
  <c r="BK11" s="1"/>
  <c r="BT16"/>
  <c r="BS5"/>
  <c r="BS30"/>
  <c r="BQ30" s="1"/>
  <c r="BS26"/>
  <c r="BQ26" s="1"/>
  <c r="BS22"/>
  <c r="BQ22" s="1"/>
  <c r="BS18"/>
  <c r="BQ18" s="1"/>
  <c r="BS14"/>
  <c r="BQ14" s="1"/>
  <c r="BS10"/>
  <c r="BQ10" s="1"/>
  <c r="BV30"/>
  <c r="BT30" s="1"/>
  <c r="BV26"/>
  <c r="BT26" s="1"/>
  <c r="BV22"/>
  <c r="BT22" s="1"/>
  <c r="BV18"/>
  <c r="BT18" s="1"/>
  <c r="BV14"/>
  <c r="BT14" s="1"/>
  <c r="BV10"/>
  <c r="BT10" s="1"/>
  <c r="CE27"/>
  <c r="CC27" s="1"/>
  <c r="CE15"/>
  <c r="CC15" s="1"/>
  <c r="FE29"/>
  <c r="FC29" s="1"/>
  <c r="FE33"/>
  <c r="FC33" s="1"/>
  <c r="FH5"/>
  <c r="FF5" s="1"/>
  <c r="FH7"/>
  <c r="FF7" s="1"/>
  <c r="FH9"/>
  <c r="FF9" s="1"/>
  <c r="FH13"/>
  <c r="FF13" s="1"/>
  <c r="FH17"/>
  <c r="FF17" s="1"/>
  <c r="FH21"/>
  <c r="FF21" s="1"/>
  <c r="FH25"/>
  <c r="FF25" s="1"/>
  <c r="FH29"/>
  <c r="FF29" s="1"/>
  <c r="FH33"/>
  <c r="FF33" s="1"/>
  <c r="FK5"/>
  <c r="FI5" s="1"/>
  <c r="FK7"/>
  <c r="FI7" s="1"/>
  <c r="FK9"/>
  <c r="FI9" s="1"/>
  <c r="FK13"/>
  <c r="FI13" s="1"/>
  <c r="FK17"/>
  <c r="FI17" s="1"/>
  <c r="FK21"/>
  <c r="FI21" s="1"/>
  <c r="FK25"/>
  <c r="FI25" s="1"/>
  <c r="FK29"/>
  <c r="FI29" s="1"/>
  <c r="FK33"/>
  <c r="FI33" s="1"/>
  <c r="FN5"/>
  <c r="FL5" s="1"/>
  <c r="FN7"/>
  <c r="FL7" s="1"/>
  <c r="FN9"/>
  <c r="FL9" s="1"/>
  <c r="FN13"/>
  <c r="FL13" s="1"/>
  <c r="FN17"/>
  <c r="FL17" s="1"/>
  <c r="FN21"/>
  <c r="FL21" s="1"/>
  <c r="FN25"/>
  <c r="FL25" s="1"/>
  <c r="FN29"/>
  <c r="FL29" s="1"/>
  <c r="FN33"/>
  <c r="FL33" s="1"/>
  <c r="FQ5"/>
  <c r="FO5" s="1"/>
  <c r="FQ7"/>
  <c r="FO7" s="1"/>
  <c r="FQ9"/>
  <c r="FO9" s="1"/>
  <c r="FQ13"/>
  <c r="FO13" s="1"/>
  <c r="FQ17"/>
  <c r="FO17" s="1"/>
  <c r="FQ21"/>
  <c r="FO21" s="1"/>
  <c r="FQ25"/>
  <c r="FO25" s="1"/>
  <c r="FQ29"/>
  <c r="FO29" s="1"/>
  <c r="FQ33"/>
  <c r="FO33" s="1"/>
  <c r="FT5"/>
  <c r="FR5" s="1"/>
  <c r="FT7"/>
  <c r="FR7" s="1"/>
  <c r="FT9"/>
  <c r="FR9" s="1"/>
  <c r="FT13"/>
  <c r="FR13" s="1"/>
  <c r="FT17"/>
  <c r="FR17" s="1"/>
  <c r="FT21"/>
  <c r="FR21" s="1"/>
  <c r="FT25"/>
  <c r="FR25" s="1"/>
  <c r="FT29"/>
  <c r="FR29" s="1"/>
  <c r="FT33"/>
  <c r="FR33" s="1"/>
  <c r="FW5"/>
  <c r="FU5" s="1"/>
  <c r="FW7"/>
  <c r="FU7" s="1"/>
  <c r="FW17"/>
  <c r="FU17" s="1"/>
  <c r="FW11"/>
  <c r="FU11" s="1"/>
  <c r="FW15"/>
  <c r="FU15" s="1"/>
  <c r="FW19"/>
  <c r="FU19" s="1"/>
  <c r="FW26"/>
  <c r="FU26" s="1"/>
  <c r="CK31"/>
  <c r="CI31" s="1"/>
  <c r="CK23"/>
  <c r="CI23" s="1"/>
  <c r="CK15"/>
  <c r="CI15" s="1"/>
  <c r="CK7"/>
  <c r="CI7" s="1"/>
  <c r="CK27"/>
  <c r="CI27" s="1"/>
  <c r="CK19"/>
  <c r="CI19" s="1"/>
  <c r="CE5"/>
  <c r="CC5" s="1"/>
  <c r="CE32"/>
  <c r="CC32" s="1"/>
  <c r="CE30"/>
  <c r="CC30" s="1"/>
  <c r="CE28"/>
  <c r="CC28" s="1"/>
  <c r="CE26"/>
  <c r="CC26" s="1"/>
  <c r="CE24"/>
  <c r="CC24" s="1"/>
  <c r="CE21"/>
  <c r="CC21" s="1"/>
  <c r="CE17"/>
  <c r="CC17" s="1"/>
  <c r="CE13"/>
  <c r="CC13" s="1"/>
  <c r="CE9"/>
  <c r="CC9" s="1"/>
  <c r="CK6"/>
  <c r="CI6" s="1"/>
  <c r="CK8"/>
  <c r="CI8" s="1"/>
  <c r="CK10"/>
  <c r="CI10" s="1"/>
  <c r="CK12"/>
  <c r="CI12" s="1"/>
  <c r="CK14"/>
  <c r="CI14" s="1"/>
  <c r="CK16"/>
  <c r="CI16" s="1"/>
  <c r="CK18"/>
  <c r="CI18" s="1"/>
  <c r="CK20"/>
  <c r="CI20" s="1"/>
  <c r="CK22"/>
  <c r="CI22" s="1"/>
  <c r="CK24"/>
  <c r="CI24" s="1"/>
  <c r="CK26"/>
  <c r="CI26" s="1"/>
  <c r="CK28"/>
  <c r="CI28" s="1"/>
  <c r="CK30"/>
  <c r="CI30" s="1"/>
  <c r="CK32"/>
  <c r="CI32" s="1"/>
  <c r="CQ6"/>
  <c r="CO6" s="1"/>
  <c r="CQ8"/>
  <c r="CO8" s="1"/>
  <c r="CQ10"/>
  <c r="CO10" s="1"/>
  <c r="CQ12"/>
  <c r="CO12" s="1"/>
  <c r="CQ14"/>
  <c r="CO14" s="1"/>
  <c r="CQ16"/>
  <c r="CO16" s="1"/>
  <c r="CQ18"/>
  <c r="CO18" s="1"/>
  <c r="CQ20"/>
  <c r="CO20" s="1"/>
  <c r="CQ22"/>
  <c r="CO22" s="1"/>
  <c r="CQ24"/>
  <c r="CO24" s="1"/>
  <c r="CQ26"/>
  <c r="CO26" s="1"/>
  <c r="CQ28"/>
  <c r="CO28" s="1"/>
  <c r="CQ30"/>
  <c r="CO30" s="1"/>
  <c r="CQ32"/>
  <c r="CO32" s="1"/>
  <c r="DI6"/>
  <c r="DG6" s="1"/>
  <c r="DI8"/>
  <c r="DG8" s="1"/>
  <c r="DI10"/>
  <c r="DG10" s="1"/>
  <c r="DI12"/>
  <c r="DG12" s="1"/>
  <c r="DI14"/>
  <c r="DG14" s="1"/>
  <c r="DI16"/>
  <c r="DG16" s="1"/>
  <c r="DI18"/>
  <c r="DG18" s="1"/>
  <c r="DI20"/>
  <c r="DG20" s="1"/>
  <c r="DI22"/>
  <c r="DG22" s="1"/>
  <c r="DI24"/>
  <c r="DG24" s="1"/>
  <c r="DI26"/>
  <c r="DG26" s="1"/>
  <c r="DI28"/>
  <c r="DG28" s="1"/>
  <c r="DI30"/>
  <c r="DG30" s="1"/>
  <c r="DI32"/>
  <c r="DG32" s="1"/>
  <c r="DO6"/>
  <c r="DM6" s="1"/>
  <c r="DO8"/>
  <c r="DM8" s="1"/>
  <c r="DO10"/>
  <c r="DM10" s="1"/>
  <c r="DO12"/>
  <c r="DM12" s="1"/>
  <c r="DO14"/>
  <c r="DM14" s="1"/>
  <c r="DO16"/>
  <c r="DM16" s="1"/>
  <c r="DO18"/>
  <c r="DM18" s="1"/>
  <c r="DO20"/>
  <c r="DM20" s="1"/>
  <c r="DO22"/>
  <c r="DM22" s="1"/>
  <c r="DO24"/>
  <c r="DM24" s="1"/>
  <c r="DO26"/>
  <c r="DM26" s="1"/>
  <c r="DO28"/>
  <c r="DM28" s="1"/>
  <c r="DO30"/>
  <c r="DM30" s="1"/>
  <c r="DO32"/>
  <c r="DM32" s="1"/>
  <c r="DU6"/>
  <c r="DS6" s="1"/>
  <c r="DU8"/>
  <c r="DS8" s="1"/>
  <c r="DU10"/>
  <c r="DS10" s="1"/>
  <c r="DU12"/>
  <c r="DS12" s="1"/>
  <c r="DU14"/>
  <c r="DS14" s="1"/>
  <c r="DU16"/>
  <c r="DS16" s="1"/>
  <c r="DU18"/>
  <c r="DS18" s="1"/>
  <c r="DU20"/>
  <c r="DS20" s="1"/>
  <c r="DU22"/>
  <c r="DS22" s="1"/>
  <c r="DU24"/>
  <c r="DS24" s="1"/>
  <c r="DU26"/>
  <c r="DS26" s="1"/>
  <c r="DU28"/>
  <c r="DS28" s="1"/>
  <c r="DU30"/>
  <c r="DS30" s="1"/>
  <c r="DU32"/>
  <c r="DS32" s="1"/>
  <c r="EA6"/>
  <c r="DY6" s="1"/>
  <c r="EA8"/>
  <c r="DY8" s="1"/>
  <c r="EA10"/>
  <c r="DY10" s="1"/>
  <c r="EA12"/>
  <c r="DY12" s="1"/>
  <c r="EA14"/>
  <c r="DY14" s="1"/>
  <c r="EA16"/>
  <c r="DY16" s="1"/>
  <c r="EA18"/>
  <c r="DY18" s="1"/>
  <c r="EA20"/>
  <c r="DY20" s="1"/>
  <c r="EA22"/>
  <c r="DY22" s="1"/>
  <c r="EA24"/>
  <c r="DY24" s="1"/>
  <c r="EA26"/>
  <c r="DY26" s="1"/>
  <c r="EA28"/>
  <c r="DY28" s="1"/>
  <c r="EA30"/>
  <c r="DY30" s="1"/>
  <c r="EA32"/>
  <c r="DY32" s="1"/>
  <c r="CK5"/>
  <c r="DI5"/>
  <c r="DG5" s="1"/>
  <c r="DU5"/>
  <c r="DS5" s="1"/>
  <c r="CK33"/>
  <c r="CI33" s="1"/>
  <c r="CK29"/>
  <c r="CI29" s="1"/>
  <c r="CK25"/>
  <c r="CI25" s="1"/>
  <c r="CK21"/>
  <c r="CI21" s="1"/>
  <c r="CK17"/>
  <c r="CI17" s="1"/>
  <c r="CK13"/>
  <c r="CI13" s="1"/>
  <c r="CK9"/>
  <c r="CI9" s="1"/>
  <c r="EI7" s="1"/>
  <c r="CQ33"/>
  <c r="CO33" s="1"/>
  <c r="CQ29"/>
  <c r="CO29" s="1"/>
  <c r="CQ25"/>
  <c r="CO25" s="1"/>
  <c r="CQ21"/>
  <c r="CO21" s="1"/>
  <c r="CQ17"/>
  <c r="CO17" s="1"/>
  <c r="CQ13"/>
  <c r="CO13" s="1"/>
  <c r="CQ9"/>
  <c r="CO9" s="1"/>
  <c r="EO7" s="1"/>
  <c r="DI33"/>
  <c r="DG33" s="1"/>
  <c r="DI29"/>
  <c r="DG29" s="1"/>
  <c r="DI25"/>
  <c r="DG25" s="1"/>
  <c r="DI21"/>
  <c r="DG21" s="1"/>
  <c r="DI17"/>
  <c r="DG17" s="1"/>
  <c r="DI13"/>
  <c r="DG13" s="1"/>
  <c r="DI9"/>
  <c r="DG9" s="1"/>
  <c r="FG7" s="1"/>
  <c r="DO33"/>
  <c r="DM33" s="1"/>
  <c r="DO29"/>
  <c r="DM29" s="1"/>
  <c r="DO25"/>
  <c r="DM25" s="1"/>
  <c r="DO21"/>
  <c r="DM21" s="1"/>
  <c r="DO17"/>
  <c r="DM17" s="1"/>
  <c r="DO13"/>
  <c r="DM13" s="1"/>
  <c r="DO9"/>
  <c r="DM9" s="1"/>
  <c r="FM7" s="1"/>
  <c r="DU33"/>
  <c r="DS33" s="1"/>
  <c r="DU29"/>
  <c r="DS29" s="1"/>
  <c r="DU25"/>
  <c r="DS25" s="1"/>
  <c r="DU21"/>
  <c r="DS21" s="1"/>
  <c r="DU17"/>
  <c r="DS17" s="1"/>
  <c r="DU13"/>
  <c r="DS13" s="1"/>
  <c r="DU9"/>
  <c r="DS9" s="1"/>
  <c r="FS7" s="1"/>
  <c r="EA33"/>
  <c r="DY33" s="1"/>
  <c r="EA29"/>
  <c r="DY29" s="1"/>
  <c r="EA25"/>
  <c r="DY25" s="1"/>
  <c r="EA21"/>
  <c r="DY21" s="1"/>
  <c r="EA17"/>
  <c r="DY17" s="1"/>
  <c r="EA13"/>
  <c r="DY13" s="1"/>
  <c r="EA9"/>
  <c r="DY9" s="1"/>
  <c r="CN5"/>
  <c r="CL5" s="1"/>
  <c r="CT5"/>
  <c r="CR5" s="1"/>
  <c r="DL5"/>
  <c r="DJ5" s="1"/>
  <c r="DR5"/>
  <c r="DP5" s="1"/>
  <c r="DX5"/>
  <c r="DV5" s="1"/>
  <c r="ED5"/>
  <c r="EB5" s="1"/>
  <c r="CN32"/>
  <c r="CL32" s="1"/>
  <c r="CN30"/>
  <c r="CL30" s="1"/>
  <c r="CN28"/>
  <c r="CL28" s="1"/>
  <c r="CN26"/>
  <c r="CL26" s="1"/>
  <c r="CN24"/>
  <c r="CL24" s="1"/>
  <c r="CN22"/>
  <c r="CL22" s="1"/>
  <c r="CN20"/>
  <c r="CL20" s="1"/>
  <c r="CN18"/>
  <c r="CL18" s="1"/>
  <c r="CN16"/>
  <c r="CL16" s="1"/>
  <c r="CN14"/>
  <c r="CL14" s="1"/>
  <c r="CN12"/>
  <c r="CL12" s="1"/>
  <c r="CN10"/>
  <c r="CL10" s="1"/>
  <c r="CN8"/>
  <c r="CL8" s="1"/>
  <c r="CT32"/>
  <c r="CR32" s="1"/>
  <c r="CT30"/>
  <c r="CR30" s="1"/>
  <c r="CT28"/>
  <c r="CR28" s="1"/>
  <c r="CT26"/>
  <c r="CR26" s="1"/>
  <c r="CT24"/>
  <c r="CR24" s="1"/>
  <c r="CT22"/>
  <c r="CR22" s="1"/>
  <c r="CT20"/>
  <c r="CR20" s="1"/>
  <c r="CT18"/>
  <c r="CR18" s="1"/>
  <c r="CT16"/>
  <c r="CR16" s="1"/>
  <c r="CT14"/>
  <c r="CR14" s="1"/>
  <c r="CT12"/>
  <c r="CR12" s="1"/>
  <c r="CT10"/>
  <c r="CR10" s="1"/>
  <c r="CT8"/>
  <c r="CR8" s="1"/>
  <c r="DL32"/>
  <c r="DJ32" s="1"/>
  <c r="DL30"/>
  <c r="DJ30" s="1"/>
  <c r="DL28"/>
  <c r="DJ28" s="1"/>
  <c r="DL26"/>
  <c r="DJ26" s="1"/>
  <c r="DL24"/>
  <c r="DJ24" s="1"/>
  <c r="DL22"/>
  <c r="DJ22" s="1"/>
  <c r="DL20"/>
  <c r="DJ20" s="1"/>
  <c r="DL18"/>
  <c r="DJ18" s="1"/>
  <c r="DL16"/>
  <c r="DJ16" s="1"/>
  <c r="DL14"/>
  <c r="DJ14" s="1"/>
  <c r="DL12"/>
  <c r="DJ12" s="1"/>
  <c r="DL10"/>
  <c r="DJ10" s="1"/>
  <c r="DL8"/>
  <c r="DJ8" s="1"/>
  <c r="DR32"/>
  <c r="DP32" s="1"/>
  <c r="DR30"/>
  <c r="DP30" s="1"/>
  <c r="DR28"/>
  <c r="DP28" s="1"/>
  <c r="DR26"/>
  <c r="DP26" s="1"/>
  <c r="DR24"/>
  <c r="DP24" s="1"/>
  <c r="DR22"/>
  <c r="DP22" s="1"/>
  <c r="DR20"/>
  <c r="DP20" s="1"/>
  <c r="DR18"/>
  <c r="DP18" s="1"/>
  <c r="DR16"/>
  <c r="DP16" s="1"/>
  <c r="DR14"/>
  <c r="DP14" s="1"/>
  <c r="DR12"/>
  <c r="DP12" s="1"/>
  <c r="DR10"/>
  <c r="DP10" s="1"/>
  <c r="DR8"/>
  <c r="DP8" s="1"/>
  <c r="DX32"/>
  <c r="DV32" s="1"/>
  <c r="DX30"/>
  <c r="DV30" s="1"/>
  <c r="DX28"/>
  <c r="DV28" s="1"/>
  <c r="DX26"/>
  <c r="DV26" s="1"/>
  <c r="DX24"/>
  <c r="DV24" s="1"/>
  <c r="DX22"/>
  <c r="DV22" s="1"/>
  <c r="DX20"/>
  <c r="DV20" s="1"/>
  <c r="DX18"/>
  <c r="DV18" s="1"/>
  <c r="DX16"/>
  <c r="DV16" s="1"/>
  <c r="DX14"/>
  <c r="DV14" s="1"/>
  <c r="DX12"/>
  <c r="DV12" s="1"/>
  <c r="DX10"/>
  <c r="DV10" s="1"/>
  <c r="DX8"/>
  <c r="DV8" s="1"/>
  <c r="ED32"/>
  <c r="EB32" s="1"/>
  <c r="ED30"/>
  <c r="EB30" s="1"/>
  <c r="ED28"/>
  <c r="EB28" s="1"/>
  <c r="ED26"/>
  <c r="EB26" s="1"/>
  <c r="ED24"/>
  <c r="EB24" s="1"/>
  <c r="ED22"/>
  <c r="EB22" s="1"/>
  <c r="ED20"/>
  <c r="EB20" s="1"/>
  <c r="ED18"/>
  <c r="EB18" s="1"/>
  <c r="ED16"/>
  <c r="EB16" s="1"/>
  <c r="ED14"/>
  <c r="EB14" s="1"/>
  <c r="ED12"/>
  <c r="EB12" s="1"/>
  <c r="ED10"/>
  <c r="EB10" s="1"/>
  <c r="ED8"/>
  <c r="EB8" s="1"/>
  <c r="BP32"/>
  <c r="BN32" s="1"/>
  <c r="BP30"/>
  <c r="BN30" s="1"/>
  <c r="BP28"/>
  <c r="BN28" s="1"/>
  <c r="BP26"/>
  <c r="BN26" s="1"/>
  <c r="BP24"/>
  <c r="BN24" s="1"/>
  <c r="BP22"/>
  <c r="BN22" s="1"/>
  <c r="BP20"/>
  <c r="BN20" s="1"/>
  <c r="BP18"/>
  <c r="BN18" s="1"/>
  <c r="BP16"/>
  <c r="BP14"/>
  <c r="BN14" s="1"/>
  <c r="BP12"/>
  <c r="BN12" s="1"/>
  <c r="BP10"/>
  <c r="BN10" s="1"/>
  <c r="BP8"/>
  <c r="BN8" s="1"/>
  <c r="BP6"/>
  <c r="BN6" s="1"/>
  <c r="BP33"/>
  <c r="BN33" s="1"/>
  <c r="BP31"/>
  <c r="BN31" s="1"/>
  <c r="BP29"/>
  <c r="BN29" s="1"/>
  <c r="BP27"/>
  <c r="BN27" s="1"/>
  <c r="BP25"/>
  <c r="BN25" s="1"/>
  <c r="BP23"/>
  <c r="BN23" s="1"/>
  <c r="BP21"/>
  <c r="BN21" s="1"/>
  <c r="BP19"/>
  <c r="BN19" s="1"/>
  <c r="BP17"/>
  <c r="BN17" s="1"/>
  <c r="BP15"/>
  <c r="BN15" s="1"/>
  <c r="BP13"/>
  <c r="BN13" s="1"/>
  <c r="BP11"/>
  <c r="BN11" s="1"/>
  <c r="BP9"/>
  <c r="BN9" s="1"/>
  <c r="BP7"/>
  <c r="BN7" s="1"/>
  <c r="EG33"/>
  <c r="EE33" s="1"/>
  <c r="EG31"/>
  <c r="EE31" s="1"/>
  <c r="EG29"/>
  <c r="EE29" s="1"/>
  <c r="EG27"/>
  <c r="EE27" s="1"/>
  <c r="EG25"/>
  <c r="EE25" s="1"/>
  <c r="EG23"/>
  <c r="EE23" s="1"/>
  <c r="EG21"/>
  <c r="EE21" s="1"/>
  <c r="EG19"/>
  <c r="EE19" s="1"/>
  <c r="EG17"/>
  <c r="EE17" s="1"/>
  <c r="EG15"/>
  <c r="EE15" s="1"/>
  <c r="EG13"/>
  <c r="EE13" s="1"/>
  <c r="EG11"/>
  <c r="EE11" s="1"/>
  <c r="EG9"/>
  <c r="EE9" s="1"/>
  <c r="EG7"/>
  <c r="EE7" s="1"/>
  <c r="EG5"/>
  <c r="EG32"/>
  <c r="EE32" s="1"/>
  <c r="EG30"/>
  <c r="EE30" s="1"/>
  <c r="EG28"/>
  <c r="EE28" s="1"/>
  <c r="EG26"/>
  <c r="EE26" s="1"/>
  <c r="EG24"/>
  <c r="EE24" s="1"/>
  <c r="EG22"/>
  <c r="EE22" s="1"/>
  <c r="EG20"/>
  <c r="EE20" s="1"/>
  <c r="EG18"/>
  <c r="EE18" s="1"/>
  <c r="EG16"/>
  <c r="EE16" s="1"/>
  <c r="EG14"/>
  <c r="EE14" s="1"/>
  <c r="EG12"/>
  <c r="EE12" s="1"/>
  <c r="EG10"/>
  <c r="EE10" s="1"/>
  <c r="EG8"/>
  <c r="EE8" s="1"/>
  <c r="DF32"/>
  <c r="DF30"/>
  <c r="DF28"/>
  <c r="DF26"/>
  <c r="DF24"/>
  <c r="DF22"/>
  <c r="DF20"/>
  <c r="DF18"/>
  <c r="DF16"/>
  <c r="DF14"/>
  <c r="DD14" s="1"/>
  <c r="DF12"/>
  <c r="DD12" s="1"/>
  <c r="DF10"/>
  <c r="DD10" s="1"/>
  <c r="DF8"/>
  <c r="DD8" s="1"/>
  <c r="DF6"/>
  <c r="DD6" s="1"/>
  <c r="DF5"/>
  <c r="DD5" s="1"/>
  <c r="DF33"/>
  <c r="DF31"/>
  <c r="DF29"/>
  <c r="DF27"/>
  <c r="DF25"/>
  <c r="DF23"/>
  <c r="DF21"/>
  <c r="DF19"/>
  <c r="DF17"/>
  <c r="DF15"/>
  <c r="DD15" s="1"/>
  <c r="DF13"/>
  <c r="DD13" s="1"/>
  <c r="DF11"/>
  <c r="DD11" s="1"/>
  <c r="DF9"/>
  <c r="DD9" s="1"/>
  <c r="FD7" s="1"/>
  <c r="DC5"/>
  <c r="DA5" s="1"/>
  <c r="DC32"/>
  <c r="DA32" s="1"/>
  <c r="DC30"/>
  <c r="DA30" s="1"/>
  <c r="DC28"/>
  <c r="DA28" s="1"/>
  <c r="DC26"/>
  <c r="DA26" s="1"/>
  <c r="DC24"/>
  <c r="DA24" s="1"/>
  <c r="DC22"/>
  <c r="DA22" s="1"/>
  <c r="DC20"/>
  <c r="DA20" s="1"/>
  <c r="DC18"/>
  <c r="DA18" s="1"/>
  <c r="DC16"/>
  <c r="DA16" s="1"/>
  <c r="DC14"/>
  <c r="DA14" s="1"/>
  <c r="DC12"/>
  <c r="DA12" s="1"/>
  <c r="DC10"/>
  <c r="DA10" s="1"/>
  <c r="DC8"/>
  <c r="DA8" s="1"/>
  <c r="DC6"/>
  <c r="DA6" s="1"/>
  <c r="DC33"/>
  <c r="DA33" s="1"/>
  <c r="DC31"/>
  <c r="DA31" s="1"/>
  <c r="DC29"/>
  <c r="DA29" s="1"/>
  <c r="DC27"/>
  <c r="DA27" s="1"/>
  <c r="DC25"/>
  <c r="DA25" s="1"/>
  <c r="DC23"/>
  <c r="DA23" s="1"/>
  <c r="DC21"/>
  <c r="DA21" s="1"/>
  <c r="DC19"/>
  <c r="DA19" s="1"/>
  <c r="DC17"/>
  <c r="DA17" s="1"/>
  <c r="DC15"/>
  <c r="DA15" s="1"/>
  <c r="DC13"/>
  <c r="DA13" s="1"/>
  <c r="DC11"/>
  <c r="DA11" s="1"/>
  <c r="DC9"/>
  <c r="DA9" s="1"/>
  <c r="FA7" s="1"/>
  <c r="CZ32"/>
  <c r="CX32" s="1"/>
  <c r="CZ30"/>
  <c r="CX30" s="1"/>
  <c r="CZ28"/>
  <c r="CX28" s="1"/>
  <c r="CZ26"/>
  <c r="CX26" s="1"/>
  <c r="CZ24"/>
  <c r="CX24" s="1"/>
  <c r="CZ22"/>
  <c r="CX22" s="1"/>
  <c r="CZ20"/>
  <c r="CX20" s="1"/>
  <c r="CZ18"/>
  <c r="CX18" s="1"/>
  <c r="CZ16"/>
  <c r="CX16" s="1"/>
  <c r="CZ14"/>
  <c r="CX14" s="1"/>
  <c r="CZ12"/>
  <c r="CX12" s="1"/>
  <c r="CZ10"/>
  <c r="CX10" s="1"/>
  <c r="CZ8"/>
  <c r="CX8" s="1"/>
  <c r="CZ6"/>
  <c r="CX6" s="1"/>
  <c r="CZ5"/>
  <c r="CZ33"/>
  <c r="CX33" s="1"/>
  <c r="CZ31"/>
  <c r="CX31" s="1"/>
  <c r="CZ29"/>
  <c r="CX29" s="1"/>
  <c r="CZ27"/>
  <c r="CX27" s="1"/>
  <c r="CZ25"/>
  <c r="CX25" s="1"/>
  <c r="CZ23"/>
  <c r="CX23" s="1"/>
  <c r="CZ21"/>
  <c r="CX21" s="1"/>
  <c r="CZ19"/>
  <c r="CX19" s="1"/>
  <c r="CZ17"/>
  <c r="CX17" s="1"/>
  <c r="CZ15"/>
  <c r="CX15" s="1"/>
  <c r="CZ13"/>
  <c r="CX13" s="1"/>
  <c r="CZ11"/>
  <c r="CX11" s="1"/>
  <c r="CZ9"/>
  <c r="CX9" s="1"/>
  <c r="EX7" s="1"/>
  <c r="CW5"/>
  <c r="CW32"/>
  <c r="CU32" s="1"/>
  <c r="CW30"/>
  <c r="CU30" s="1"/>
  <c r="CW28"/>
  <c r="CU28" s="1"/>
  <c r="CW26"/>
  <c r="CU26" s="1"/>
  <c r="CW24"/>
  <c r="CU24" s="1"/>
  <c r="CW22"/>
  <c r="CU22" s="1"/>
  <c r="CW20"/>
  <c r="CU20" s="1"/>
  <c r="CW18"/>
  <c r="CU18" s="1"/>
  <c r="CW16"/>
  <c r="CU16" s="1"/>
  <c r="CW14"/>
  <c r="CU14" s="1"/>
  <c r="CW12"/>
  <c r="CU12" s="1"/>
  <c r="CW10"/>
  <c r="CU10" s="1"/>
  <c r="CW8"/>
  <c r="CU8" s="1"/>
  <c r="CW6"/>
  <c r="CU6" s="1"/>
  <c r="CW33"/>
  <c r="CU33" s="1"/>
  <c r="CW31"/>
  <c r="CU31" s="1"/>
  <c r="CW29"/>
  <c r="CU29" s="1"/>
  <c r="CW27"/>
  <c r="CU27" s="1"/>
  <c r="CW25"/>
  <c r="CU25" s="1"/>
  <c r="CW23"/>
  <c r="CU23" s="1"/>
  <c r="CW21"/>
  <c r="CU21" s="1"/>
  <c r="CW19"/>
  <c r="CU19" s="1"/>
  <c r="CW17"/>
  <c r="CU17" s="1"/>
  <c r="CW15"/>
  <c r="CU15" s="1"/>
  <c r="CW13"/>
  <c r="CU13" s="1"/>
  <c r="CW11"/>
  <c r="CU11" s="1"/>
  <c r="CW9"/>
  <c r="CU9" s="1"/>
  <c r="EU7" s="1"/>
  <c r="FW8"/>
  <c r="FU8" s="1"/>
  <c r="FW10"/>
  <c r="FU10" s="1"/>
  <c r="FW12"/>
  <c r="FU12" s="1"/>
  <c r="FW14"/>
  <c r="FU14" s="1"/>
  <c r="FW16"/>
  <c r="FU16" s="1"/>
  <c r="FW18"/>
  <c r="FU18" s="1"/>
  <c r="FW20"/>
  <c r="FU20" s="1"/>
  <c r="FW24"/>
  <c r="FU24" s="1"/>
  <c r="FW30"/>
  <c r="FU30" s="1"/>
  <c r="FW21"/>
  <c r="FU21" s="1"/>
  <c r="FW23"/>
  <c r="FU23" s="1"/>
  <c r="FW25"/>
  <c r="FU25" s="1"/>
  <c r="FW28"/>
  <c r="FU28" s="1"/>
  <c r="FW32"/>
  <c r="FU32" s="1"/>
  <c r="FD4"/>
  <c r="FP4"/>
  <c r="FW27"/>
  <c r="FU27" s="1"/>
  <c r="FW29"/>
  <c r="FU29" s="1"/>
  <c r="FW31"/>
  <c r="FU31" s="1"/>
  <c r="CB26"/>
  <c r="BZ26" s="1"/>
  <c r="CB24"/>
  <c r="BZ24" s="1"/>
  <c r="CB22"/>
  <c r="BZ22" s="1"/>
  <c r="CB20"/>
  <c r="BZ20" s="1"/>
  <c r="CB18"/>
  <c r="BZ18" s="1"/>
  <c r="CB16"/>
  <c r="CB14"/>
  <c r="BZ14" s="1"/>
  <c r="CB12"/>
  <c r="BZ12" s="1"/>
  <c r="CB8"/>
  <c r="BZ8" s="1"/>
  <c r="CH31"/>
  <c r="CF31" s="1"/>
  <c r="CH29"/>
  <c r="CF29" s="1"/>
  <c r="CH27"/>
  <c r="CF27" s="1"/>
  <c r="CH25"/>
  <c r="CF25" s="1"/>
  <c r="CH23"/>
  <c r="CF23" s="1"/>
  <c r="CH21"/>
  <c r="CF21" s="1"/>
  <c r="CH19"/>
  <c r="CF19" s="1"/>
  <c r="CH17"/>
  <c r="CF17" s="1"/>
  <c r="CH15"/>
  <c r="CF15" s="1"/>
  <c r="CH13"/>
  <c r="CF13" s="1"/>
  <c r="CH11"/>
  <c r="CF11" s="1"/>
  <c r="CH9"/>
  <c r="CF9" s="1"/>
  <c r="CE22"/>
  <c r="CC22" s="1"/>
  <c r="CE20"/>
  <c r="CC20" s="1"/>
  <c r="CE18"/>
  <c r="CC18" s="1"/>
  <c r="CE16"/>
  <c r="CE14"/>
  <c r="CC14" s="1"/>
  <c r="CE12"/>
  <c r="CC12" s="1"/>
  <c r="CE10"/>
  <c r="CC10" s="1"/>
  <c r="CE8"/>
  <c r="CC8" s="1"/>
  <c r="CB11"/>
  <c r="BZ11" s="1"/>
  <c r="CB9"/>
  <c r="BZ9" s="1"/>
  <c r="BB95" i="10" l="1"/>
  <c r="BB97" s="1"/>
  <c r="AF8" s="1"/>
  <c r="BB90"/>
  <c r="BB92" s="1"/>
  <c r="BB384"/>
  <c r="BB386" s="1"/>
  <c r="BB389"/>
  <c r="BB391" s="1"/>
  <c r="AF14" s="1"/>
  <c r="GB5" i="4"/>
  <c r="GD9"/>
  <c r="GB9" s="1"/>
  <c r="GD13"/>
  <c r="GB13" s="1"/>
  <c r="GD17"/>
  <c r="GB17" s="1"/>
  <c r="GD21"/>
  <c r="GB21" s="1"/>
  <c r="GD25"/>
  <c r="GB25" s="1"/>
  <c r="GD29"/>
  <c r="GB29" s="1"/>
  <c r="GD33"/>
  <c r="GB33" s="1"/>
  <c r="GD6"/>
  <c r="GB6" s="1"/>
  <c r="GD10"/>
  <c r="GB10" s="1"/>
  <c r="GD14"/>
  <c r="GB14" s="1"/>
  <c r="GD18"/>
  <c r="GB18" s="1"/>
  <c r="GD22"/>
  <c r="GB22" s="1"/>
  <c r="GD26"/>
  <c r="GB26" s="1"/>
  <c r="GD30"/>
  <c r="GB30" s="1"/>
  <c r="GD34"/>
  <c r="GB34" s="1"/>
  <c r="GD36"/>
  <c r="GB36" s="1"/>
  <c r="GD7"/>
  <c r="GB7" s="1"/>
  <c r="GD11"/>
  <c r="GB11" s="1"/>
  <c r="GD15"/>
  <c r="GB15" s="1"/>
  <c r="GD19"/>
  <c r="GB19" s="1"/>
  <c r="GD23"/>
  <c r="GB23" s="1"/>
  <c r="GD27"/>
  <c r="GB27" s="1"/>
  <c r="GD31"/>
  <c r="GB31" s="1"/>
  <c r="GD35"/>
  <c r="GB35" s="1"/>
  <c r="GD8"/>
  <c r="GB8" s="1"/>
  <c r="GD12"/>
  <c r="GB12" s="1"/>
  <c r="GD16"/>
  <c r="GB16" s="1"/>
  <c r="GD20"/>
  <c r="GB20" s="1"/>
  <c r="GD24"/>
  <c r="GB24" s="1"/>
  <c r="GD28"/>
  <c r="GB28" s="1"/>
  <c r="GD32"/>
  <c r="GB32" s="1"/>
  <c r="HO11" i="3"/>
  <c r="HY11" s="1"/>
  <c r="H11"/>
  <c r="AX146" i="10"/>
  <c r="AA9" s="1"/>
  <c r="BB242"/>
  <c r="BB244" s="1"/>
  <c r="AF11" s="1"/>
  <c r="BB237"/>
  <c r="BB239" s="1"/>
  <c r="BB433"/>
  <c r="BB435" s="1"/>
  <c r="BB438"/>
  <c r="BB440" s="1"/>
  <c r="AF15" s="1"/>
  <c r="BB137"/>
  <c r="BB138" s="1"/>
  <c r="BB139" s="1"/>
  <c r="BB141" s="1"/>
  <c r="BW16" i="3"/>
  <c r="CF16"/>
  <c r="FM4"/>
  <c r="EL4"/>
  <c r="BQ16"/>
  <c r="FV4"/>
  <c r="FG4"/>
  <c r="FS4"/>
  <c r="FJ4"/>
  <c r="BQ5"/>
  <c r="CX5"/>
  <c r="CU5"/>
  <c r="CI5"/>
  <c r="BK5"/>
  <c r="EI4"/>
  <c r="BN16"/>
  <c r="EE5"/>
  <c r="CC16"/>
  <c r="EX4"/>
  <c r="EU4"/>
  <c r="BZ16"/>
  <c r="BB144" i="10" l="1"/>
  <c r="BB146" s="1"/>
  <c r="AF9" s="1"/>
  <c r="AZ1" i="3"/>
  <c r="AX13" s="1"/>
  <c r="GD3"/>
  <c r="GD10" s="1"/>
  <c r="GD24" l="1"/>
  <c r="GD32"/>
  <c r="GD16"/>
  <c r="GD31"/>
  <c r="GD23"/>
  <c r="GD15"/>
  <c r="GD35"/>
  <c r="GD27"/>
  <c r="GD19"/>
  <c r="GD11"/>
  <c r="GD36"/>
  <c r="GD28"/>
  <c r="GD20"/>
  <c r="GD12"/>
  <c r="GD34"/>
  <c r="GD30"/>
  <c r="GD26"/>
  <c r="GD22"/>
  <c r="GD18"/>
  <c r="GD14"/>
  <c r="GD6"/>
  <c r="GD5"/>
  <c r="GD7"/>
  <c r="GD33"/>
  <c r="GD29"/>
  <c r="GD25"/>
  <c r="GD21"/>
  <c r="GD17"/>
  <c r="GD13"/>
  <c r="GD9"/>
  <c r="GB9" s="1"/>
  <c r="GD8"/>
  <c r="E48" i="4" l="1"/>
  <c r="L10" i="3" l="1"/>
  <c r="L11"/>
  <c r="M11" s="1"/>
  <c r="L12"/>
  <c r="M12" s="1"/>
  <c r="L13"/>
  <c r="M13" s="1"/>
  <c r="L14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M14"/>
  <c r="AH10"/>
  <c r="AI10"/>
  <c r="AH11"/>
  <c r="AI11"/>
  <c r="AG10"/>
  <c r="AG11"/>
  <c r="AG12"/>
  <c r="AG13"/>
  <c r="AG14"/>
  <c r="AG15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HG35"/>
  <c r="HG36"/>
  <c r="HG32"/>
  <c r="X32" s="1"/>
  <c r="HG33"/>
  <c r="X33" s="1"/>
  <c r="HG34"/>
  <c r="HE34"/>
  <c r="HF34"/>
  <c r="HE35"/>
  <c r="HF35"/>
  <c r="HE36"/>
  <c r="HF36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GB7"/>
  <c r="GB8"/>
  <c r="GB10"/>
  <c r="GB11"/>
  <c r="GB12"/>
  <c r="GB13"/>
  <c r="GB14"/>
  <c r="GB15"/>
  <c r="GB16"/>
  <c r="GB17"/>
  <c r="GB18"/>
  <c r="GB19"/>
  <c r="GB20"/>
  <c r="GB21"/>
  <c r="GB22"/>
  <c r="GB23"/>
  <c r="GB24"/>
  <c r="GB25"/>
  <c r="GB26"/>
  <c r="GB27"/>
  <c r="GB28"/>
  <c r="GB29"/>
  <c r="GB30"/>
  <c r="GB31"/>
  <c r="GB32"/>
  <c r="GB33"/>
  <c r="GB34"/>
  <c r="GB35"/>
  <c r="GB36"/>
  <c r="GB5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9"/>
  <c r="T12" i="5" s="1"/>
  <c r="F16" s="1"/>
  <c r="K24" i="4"/>
  <c r="C39"/>
  <c r="AB7" l="1"/>
  <c r="I8" s="1"/>
  <c r="M10" i="3"/>
  <c r="BD33"/>
  <c r="EF4"/>
  <c r="EF6" s="1"/>
  <c r="BD32"/>
  <c r="EC4"/>
  <c r="BD31"/>
  <c r="DZ4"/>
  <c r="BD30"/>
  <c r="DW4"/>
  <c r="BD29"/>
  <c r="DT4"/>
  <c r="BD28"/>
  <c r="DQ4"/>
  <c r="BD27"/>
  <c r="DN4"/>
  <c r="BD26"/>
  <c r="DK4"/>
  <c r="BD25"/>
  <c r="DH4"/>
  <c r="BD24"/>
  <c r="DE4"/>
  <c r="BD23"/>
  <c r="DB4"/>
  <c r="BD22"/>
  <c r="CY4"/>
  <c r="BD21"/>
  <c r="CV4"/>
  <c r="BD20"/>
  <c r="CS4"/>
  <c r="BD19"/>
  <c r="CP4"/>
  <c r="BD18"/>
  <c r="CM4"/>
  <c r="BD17"/>
  <c r="CJ4"/>
  <c r="BD16"/>
  <c r="CG4"/>
  <c r="BD15"/>
  <c r="CD4"/>
  <c r="BD14"/>
  <c r="CA4"/>
  <c r="BD13"/>
  <c r="BX4"/>
  <c r="BD12"/>
  <c r="BU4"/>
  <c r="BD11"/>
  <c r="BR4"/>
  <c r="DD33"/>
  <c r="DD32"/>
  <c r="DD31"/>
  <c r="DD30"/>
  <c r="DD29"/>
  <c r="DD28"/>
  <c r="DD27"/>
  <c r="DD26"/>
  <c r="DD25"/>
  <c r="DD24"/>
  <c r="DD23"/>
  <c r="DD22"/>
  <c r="DD21"/>
  <c r="DD20"/>
  <c r="DD19"/>
  <c r="DD18"/>
  <c r="DD17"/>
  <c r="DD16"/>
  <c r="AX14"/>
  <c r="GB6"/>
  <c r="D3" i="4"/>
  <c r="BD10" i="3" l="1"/>
  <c r="BF10" s="1"/>
  <c r="BO4"/>
  <c r="BO6" s="1"/>
  <c r="CG5"/>
  <c r="CG7" s="1"/>
  <c r="CG6"/>
  <c r="BE10"/>
  <c r="BG10" s="1"/>
  <c r="BH10" s="1"/>
  <c r="BU5"/>
  <c r="BU7" s="1"/>
  <c r="BU6"/>
  <c r="BR6"/>
  <c r="BR5"/>
  <c r="EF5"/>
  <c r="EC5"/>
  <c r="EC7" s="1"/>
  <c r="EC6"/>
  <c r="EC8" s="1"/>
  <c r="BJ32" s="1"/>
  <c r="N32" s="1"/>
  <c r="O32" s="1"/>
  <c r="DZ6"/>
  <c r="DZ8" s="1"/>
  <c r="BJ31" s="1"/>
  <c r="N31" s="1"/>
  <c r="O31" s="1"/>
  <c r="DZ5"/>
  <c r="DZ7" s="1"/>
  <c r="DW5"/>
  <c r="DW7" s="1"/>
  <c r="DW6"/>
  <c r="DW8" s="1"/>
  <c r="BJ30" s="1"/>
  <c r="N30" s="1"/>
  <c r="O30" s="1"/>
  <c r="DT6"/>
  <c r="DT5"/>
  <c r="DT7" s="1"/>
  <c r="DT8" s="1"/>
  <c r="BJ29" s="1"/>
  <c r="N29" s="1"/>
  <c r="O29" s="1"/>
  <c r="DQ6"/>
  <c r="DQ5"/>
  <c r="DQ7" s="1"/>
  <c r="DQ8" s="1"/>
  <c r="BJ28" s="1"/>
  <c r="N28" s="1"/>
  <c r="O28" s="1"/>
  <c r="DN5"/>
  <c r="DN7" s="1"/>
  <c r="DN8" s="1"/>
  <c r="BJ27" s="1"/>
  <c r="N27" s="1"/>
  <c r="O27" s="1"/>
  <c r="DN6"/>
  <c r="DK6"/>
  <c r="DK5"/>
  <c r="DK7" s="1"/>
  <c r="DK8" s="1"/>
  <c r="BJ26" s="1"/>
  <c r="N26" s="1"/>
  <c r="O26" s="1"/>
  <c r="DH6"/>
  <c r="DH5"/>
  <c r="DH7" s="1"/>
  <c r="DH8" s="1"/>
  <c r="BJ25" s="1"/>
  <c r="N25" s="1"/>
  <c r="O25" s="1"/>
  <c r="DE6"/>
  <c r="DE5"/>
  <c r="DE7" s="1"/>
  <c r="DE8" s="1"/>
  <c r="DB6"/>
  <c r="DB5"/>
  <c r="DB7" s="1"/>
  <c r="DB8" s="1"/>
  <c r="BJ23" s="1"/>
  <c r="N23" s="1"/>
  <c r="O23" s="1"/>
  <c r="CY5"/>
  <c r="CY7" s="1"/>
  <c r="CY8" s="1"/>
  <c r="BJ22" s="1"/>
  <c r="N22" s="1"/>
  <c r="O22" s="1"/>
  <c r="CY6"/>
  <c r="CV6"/>
  <c r="CV5"/>
  <c r="CV7" s="1"/>
  <c r="CV8" s="1"/>
  <c r="BJ21" s="1"/>
  <c r="N21" s="1"/>
  <c r="O21" s="1"/>
  <c r="CS5"/>
  <c r="CS6"/>
  <c r="CP6"/>
  <c r="CP5"/>
  <c r="CM5"/>
  <c r="CM6"/>
  <c r="BF17"/>
  <c r="BE17"/>
  <c r="BG17" s="1"/>
  <c r="BH17" s="1"/>
  <c r="CJ5"/>
  <c r="CJ6"/>
  <c r="BF16"/>
  <c r="BE16"/>
  <c r="BG16" s="1"/>
  <c r="BH16" s="1"/>
  <c r="BF15"/>
  <c r="BE15"/>
  <c r="BG15" s="1"/>
  <c r="BH15" s="1"/>
  <c r="CD6"/>
  <c r="CD5"/>
  <c r="BF14"/>
  <c r="BE14"/>
  <c r="BG14" s="1"/>
  <c r="BH14" s="1"/>
  <c r="CA5"/>
  <c r="CA6"/>
  <c r="BF13"/>
  <c r="BE13"/>
  <c r="BG13" s="1"/>
  <c r="BH13" s="1"/>
  <c r="BX6"/>
  <c r="BX5"/>
  <c r="BX7" s="1"/>
  <c r="BF12"/>
  <c r="BE12"/>
  <c r="BG12" s="1"/>
  <c r="BE11"/>
  <c r="BG11" s="1"/>
  <c r="BF11"/>
  <c r="BO5" l="1"/>
  <c r="BO7" s="1"/>
  <c r="BO8" s="1"/>
  <c r="HF32"/>
  <c r="R32" s="1"/>
  <c r="HE32"/>
  <c r="P32" s="1"/>
  <c r="Q32" s="1"/>
  <c r="HF31"/>
  <c r="R31" s="1"/>
  <c r="HE31"/>
  <c r="P31" s="1"/>
  <c r="Q31" s="1"/>
  <c r="HG31" s="1"/>
  <c r="X31" s="1"/>
  <c r="HF30"/>
  <c r="R30" s="1"/>
  <c r="HE30"/>
  <c r="P30" s="1"/>
  <c r="Q30" s="1"/>
  <c r="HG30" s="1"/>
  <c r="X30" s="1"/>
  <c r="HF29"/>
  <c r="R29" s="1"/>
  <c r="HE29"/>
  <c r="P29" s="1"/>
  <c r="Q29" s="1"/>
  <c r="HG29" s="1"/>
  <c r="X29" s="1"/>
  <c r="HF28"/>
  <c r="R28" s="1"/>
  <c r="HE28"/>
  <c r="P28" s="1"/>
  <c r="Q28" s="1"/>
  <c r="HF27"/>
  <c r="R27" s="1"/>
  <c r="HE27"/>
  <c r="P27" s="1"/>
  <c r="Q27" s="1"/>
  <c r="HF26"/>
  <c r="R26" s="1"/>
  <c r="HE26"/>
  <c r="P26" s="1"/>
  <c r="Q26" s="1"/>
  <c r="HF25"/>
  <c r="R25" s="1"/>
  <c r="HE25"/>
  <c r="P25" s="1"/>
  <c r="Q25" s="1"/>
  <c r="BJ24"/>
  <c r="N24" s="1"/>
  <c r="O24" s="1"/>
  <c r="HF23"/>
  <c r="R23" s="1"/>
  <c r="HE23"/>
  <c r="P23" s="1"/>
  <c r="Q23" s="1"/>
  <c r="HG23" s="1"/>
  <c r="X23" s="1"/>
  <c r="HE22"/>
  <c r="P22" s="1"/>
  <c r="Q22" s="1"/>
  <c r="HF22"/>
  <c r="R22" s="1"/>
  <c r="CJ7"/>
  <c r="CJ8" s="1"/>
  <c r="BJ17" s="1"/>
  <c r="N17" s="1"/>
  <c r="O17" s="1"/>
  <c r="HE17" s="1"/>
  <c r="P17" s="1"/>
  <c r="Q17" s="1"/>
  <c r="HF21"/>
  <c r="R21" s="1"/>
  <c r="HE21"/>
  <c r="P21" s="1"/>
  <c r="Q21" s="1"/>
  <c r="BR7"/>
  <c r="BR8" s="1"/>
  <c r="BJ11" s="1"/>
  <c r="N11" s="1"/>
  <c r="CA7"/>
  <c r="CA8" s="1"/>
  <c r="BJ14" s="1"/>
  <c r="N14" s="1"/>
  <c r="O14" s="1"/>
  <c r="CM7"/>
  <c r="CM8" s="1"/>
  <c r="BJ18" s="1"/>
  <c r="N18" s="1"/>
  <c r="O18" s="1"/>
  <c r="HE18" s="1"/>
  <c r="P18" s="1"/>
  <c r="Q18" s="1"/>
  <c r="CS7"/>
  <c r="CS8" s="1"/>
  <c r="BJ20" s="1"/>
  <c r="N20" s="1"/>
  <c r="O20" s="1"/>
  <c r="CD7"/>
  <c r="CD8" s="1"/>
  <c r="BJ15" s="1"/>
  <c r="N15" s="1"/>
  <c r="CP7"/>
  <c r="CP8" s="1"/>
  <c r="BJ19" s="1"/>
  <c r="N19" s="1"/>
  <c r="O19" s="1"/>
  <c r="HF19" s="1"/>
  <c r="R19" s="1"/>
  <c r="EF7"/>
  <c r="EF8" s="1"/>
  <c r="BJ33" s="1"/>
  <c r="N33" s="1"/>
  <c r="CG8"/>
  <c r="BJ16" s="1"/>
  <c r="N16" s="1"/>
  <c r="BH11"/>
  <c r="BH12"/>
  <c r="BU8"/>
  <c r="BJ12" s="1"/>
  <c r="N12" s="1"/>
  <c r="AE32" l="1"/>
  <c r="W32"/>
  <c r="AE31"/>
  <c r="W31"/>
  <c r="AE30"/>
  <c r="W30"/>
  <c r="AE29"/>
  <c r="W29"/>
  <c r="HG28"/>
  <c r="X28" s="1"/>
  <c r="AE28" s="1"/>
  <c r="W28"/>
  <c r="HG27"/>
  <c r="X27" s="1"/>
  <c r="AE27" s="1"/>
  <c r="W27"/>
  <c r="HG26"/>
  <c r="X26" s="1"/>
  <c r="AE26" s="1"/>
  <c r="W26"/>
  <c r="HG25"/>
  <c r="X25" s="1"/>
  <c r="AE25" s="1"/>
  <c r="W25"/>
  <c r="AE23"/>
  <c r="W23"/>
  <c r="O11"/>
  <c r="HE11" s="1"/>
  <c r="P11" s="1"/>
  <c r="Q11" s="1"/>
  <c r="HG22"/>
  <c r="X22" s="1"/>
  <c r="AE22" s="1"/>
  <c r="W22"/>
  <c r="HG21"/>
  <c r="X21" s="1"/>
  <c r="AE21" s="1"/>
  <c r="W21"/>
  <c r="O16"/>
  <c r="O15"/>
  <c r="HF15" s="1"/>
  <c r="R15" s="1"/>
  <c r="HE20"/>
  <c r="P20" s="1"/>
  <c r="Q20" s="1"/>
  <c r="HG20" s="1"/>
  <c r="HF20"/>
  <c r="R20" s="1"/>
  <c r="O33"/>
  <c r="HE19"/>
  <c r="P19" s="1"/>
  <c r="Q19" s="1"/>
  <c r="HF17"/>
  <c r="R17" s="1"/>
  <c r="W17" s="1"/>
  <c r="HF18"/>
  <c r="R18" s="1"/>
  <c r="W18" s="1"/>
  <c r="BX8"/>
  <c r="BJ13" s="1"/>
  <c r="N13" s="1"/>
  <c r="BJ10"/>
  <c r="N10" s="1"/>
  <c r="HG18"/>
  <c r="X18" s="1"/>
  <c r="HG17"/>
  <c r="X17" s="1"/>
  <c r="HF14"/>
  <c r="R14" s="1"/>
  <c r="HE14"/>
  <c r="P14" s="1"/>
  <c r="Q14" s="1"/>
  <c r="HG14" s="1"/>
  <c r="X14" s="1"/>
  <c r="HE24"/>
  <c r="P24" s="1"/>
  <c r="Q24" s="1"/>
  <c r="HG24" s="1"/>
  <c r="X24" s="1"/>
  <c r="HF24"/>
  <c r="R24" s="1"/>
  <c r="O12"/>
  <c r="W19" l="1"/>
  <c r="HG19"/>
  <c r="X19" s="1"/>
  <c r="AF29"/>
  <c r="AF30"/>
  <c r="AF32"/>
  <c r="AF31"/>
  <c r="AF28"/>
  <c r="AF27"/>
  <c r="AF26"/>
  <c r="AF23"/>
  <c r="AF25"/>
  <c r="HF11"/>
  <c r="R11" s="1"/>
  <c r="W11" s="1"/>
  <c r="HF16"/>
  <c r="R16" s="1"/>
  <c r="HE16"/>
  <c r="P16" s="1"/>
  <c r="Q16" s="1"/>
  <c r="HG16" s="1"/>
  <c r="X16" s="1"/>
  <c r="HE15"/>
  <c r="P15" s="1"/>
  <c r="Q15" s="1"/>
  <c r="HG15" s="1"/>
  <c r="X20"/>
  <c r="AE20" s="1"/>
  <c r="AF22"/>
  <c r="AE19"/>
  <c r="AF19" s="1"/>
  <c r="AF21"/>
  <c r="W20"/>
  <c r="HE33"/>
  <c r="P33" s="1"/>
  <c r="Q33" s="1"/>
  <c r="HF33"/>
  <c r="R33" s="1"/>
  <c r="AE18"/>
  <c r="AF18" s="1"/>
  <c r="AE17"/>
  <c r="AF17" s="1"/>
  <c r="O10"/>
  <c r="O13"/>
  <c r="HE13" s="1"/>
  <c r="P13" s="1"/>
  <c r="Q13" s="1"/>
  <c r="HG13" s="1"/>
  <c r="X13" s="1"/>
  <c r="AE14"/>
  <c r="W14"/>
  <c r="W24"/>
  <c r="AE24"/>
  <c r="HE12"/>
  <c r="P12" s="1"/>
  <c r="Q12" s="1"/>
  <c r="HG12" s="1"/>
  <c r="HF12"/>
  <c r="R12" s="1"/>
  <c r="HG11"/>
  <c r="W15" l="1"/>
  <c r="AF24"/>
  <c r="AE15"/>
  <c r="W16"/>
  <c r="AE16"/>
  <c r="AF20"/>
  <c r="AF15"/>
  <c r="HF13"/>
  <c r="R13" s="1"/>
  <c r="W13" s="1"/>
  <c r="HF10"/>
  <c r="R10" s="1"/>
  <c r="HE10"/>
  <c r="P10" s="1"/>
  <c r="AE33"/>
  <c r="W33"/>
  <c r="AE11"/>
  <c r="AF11" s="1"/>
  <c r="AF14"/>
  <c r="AE13"/>
  <c r="AE12"/>
  <c r="W12"/>
  <c r="AF16" l="1"/>
  <c r="Q10"/>
  <c r="AF33"/>
  <c r="HG10"/>
  <c r="AF12"/>
  <c r="AF13"/>
  <c r="W10" l="1"/>
  <c r="AE10"/>
  <c r="AF10" l="1"/>
  <c r="HL9" l="1"/>
  <c r="BQ39" i="10"/>
  <c r="AT481"/>
  <c r="AT39"/>
  <c r="AT40" s="1"/>
  <c r="BU2"/>
  <c r="BT2"/>
  <c r="BU3" s="1"/>
  <c r="HM9" i="3" l="1"/>
  <c r="AT46" i="10"/>
  <c r="AT48" s="1"/>
  <c r="V7" s="1"/>
  <c r="AT41"/>
  <c r="AT43" s="1"/>
  <c r="AT487"/>
  <c r="AT489" s="1"/>
  <c r="V16" s="1"/>
  <c r="AT482"/>
  <c r="AT484" s="1"/>
  <c r="Y7" l="1"/>
  <c r="HN9" i="3" l="1"/>
  <c r="CE39" i="10"/>
  <c r="CD39"/>
  <c r="CF39" s="1"/>
  <c r="AX39"/>
  <c r="AX40" s="1"/>
  <c r="AX46" s="1"/>
  <c r="AX48" s="1"/>
  <c r="AA7" s="1"/>
  <c r="BQ7"/>
  <c r="BP7"/>
  <c r="BQ9" s="1"/>
  <c r="AD7"/>
  <c r="AX41"/>
  <c r="AX43" s="1"/>
  <c r="H9" i="3" l="1"/>
  <c r="S11" i="5" s="1"/>
  <c r="I19" i="4"/>
  <c r="BB39" i="10"/>
  <c r="BB40" s="1"/>
  <c r="HO9" i="3"/>
  <c r="HY9" s="1"/>
  <c r="L9" l="1"/>
  <c r="I16" i="4"/>
  <c r="I17" s="1"/>
  <c r="I23" s="1"/>
  <c r="GC6"/>
  <c r="GC10" s="1"/>
  <c r="GC12" s="1"/>
  <c r="I20" s="1"/>
  <c r="I24" s="1"/>
  <c r="I25" s="1"/>
  <c r="GC8"/>
  <c r="BB46" i="10"/>
  <c r="BB48" s="1"/>
  <c r="AF7" s="1"/>
  <c r="BB41"/>
  <c r="BB43" s="1"/>
  <c r="W12" i="4" l="1"/>
  <c r="M9" i="3"/>
  <c r="BD9" l="1"/>
  <c r="BL4"/>
  <c r="BE9" l="1"/>
  <c r="BG9" s="1"/>
  <c r="BH9" s="1"/>
  <c r="BF9"/>
  <c r="BL5"/>
  <c r="BL7" s="1"/>
  <c r="BL8" s="1"/>
  <c r="BJ9" s="1"/>
  <c r="N9" s="1"/>
  <c r="O9" s="1"/>
  <c r="HF9" s="1"/>
  <c r="R9" s="1"/>
  <c r="BL6"/>
  <c r="G29" i="4"/>
  <c r="HE9" i="3" l="1"/>
  <c r="P9" s="1"/>
  <c r="Q9" s="1"/>
  <c r="W9" s="1"/>
  <c r="HG9" l="1"/>
  <c r="X9" s="1"/>
  <c r="AE9" s="1"/>
  <c r="AF9" s="1"/>
  <c r="AO89" i="10" l="1"/>
  <c r="AP90"/>
  <c r="AP92" s="1"/>
  <c r="AP95"/>
  <c r="AP97" s="1"/>
  <c r="Q8" s="1"/>
</calcChain>
</file>

<file path=xl/sharedStrings.xml><?xml version="1.0" encoding="utf-8"?>
<sst xmlns="http://schemas.openxmlformats.org/spreadsheetml/2006/main" count="1114" uniqueCount="337">
  <si>
    <t>Basic +DA</t>
  </si>
  <si>
    <t>Gross Pay</t>
  </si>
  <si>
    <t>New Basic</t>
  </si>
  <si>
    <t>Total Deduction</t>
  </si>
  <si>
    <t>7th pay (Oct 2017 Basic)</t>
  </si>
  <si>
    <t>GPF</t>
  </si>
  <si>
    <t>RPMF</t>
  </si>
  <si>
    <t>LIC</t>
  </si>
  <si>
    <t xml:space="preserve">Existing Grade Pay </t>
  </si>
  <si>
    <t>L-10</t>
  </si>
  <si>
    <t>L-11</t>
  </si>
  <si>
    <t>L-12</t>
  </si>
  <si>
    <t>L-13</t>
  </si>
  <si>
    <t>Name of Department / Office :-</t>
  </si>
  <si>
    <t>NPS</t>
  </si>
  <si>
    <t>Income Tax</t>
  </si>
  <si>
    <t>Name and Designation of the Government Servant :</t>
  </si>
  <si>
    <t>(i)</t>
  </si>
  <si>
    <t>Existing Running Pay Band</t>
  </si>
  <si>
    <t>Existing Running Pay No.</t>
  </si>
  <si>
    <t>(ii)</t>
  </si>
  <si>
    <t>(iii)</t>
  </si>
  <si>
    <t>Existing Emoluments as defined in Rules 5 (iv)</t>
  </si>
  <si>
    <t>(A)</t>
  </si>
  <si>
    <t>Basic pay as defined in Rule 5 (I)</t>
  </si>
  <si>
    <t>(B)</t>
  </si>
  <si>
    <t>Personal Pay , if any</t>
  </si>
  <si>
    <t>( C)</t>
  </si>
  <si>
    <t>(D)</t>
  </si>
  <si>
    <t>Total Emoluments (A+B+C)</t>
  </si>
  <si>
    <t>Applicable Level in the Pay Matrix corresponding to Running Pay Band and Grade pay Shown at Si No. 2</t>
  </si>
  <si>
    <t>Revlsed emoluments :</t>
  </si>
  <si>
    <t>Pay in the Level in the Pay Matrix</t>
  </si>
  <si>
    <t>Difference of existing emoluments and revised emoluments :</t>
  </si>
  <si>
    <t>Existing emoluments as at SI NO. 5</t>
  </si>
  <si>
    <t>Revised emoluments as at SI NO. 8</t>
  </si>
  <si>
    <t>Date of next increment under Rule 13</t>
  </si>
  <si>
    <t>Remarks :</t>
  </si>
  <si>
    <t>STATEMENT OF FIXATION OF PAY UNDER</t>
  </si>
  <si>
    <t>RAJASTHAN CIVIL SERVICES (REVISED PAY) RULES, 2017</t>
  </si>
  <si>
    <t>t; xw:nso Jh Jh 1008 oklwnso th egkjkt</t>
  </si>
  <si>
    <t>Presented By :-</t>
  </si>
  <si>
    <t>HEERALAL JAT</t>
  </si>
  <si>
    <t>TEACHER</t>
  </si>
  <si>
    <r>
      <rPr>
        <b/>
        <sz val="22"/>
        <color rgb="FF0070C0"/>
        <rFont val="Wingdings"/>
        <charset val="2"/>
      </rPr>
      <t>(</t>
    </r>
    <r>
      <rPr>
        <b/>
        <sz val="22"/>
        <color rgb="FF0070C0"/>
        <rFont val="Calibri"/>
        <family val="2"/>
      </rPr>
      <t xml:space="preserve">    09001884272</t>
    </r>
  </si>
  <si>
    <t>PB2</t>
  </si>
  <si>
    <t>PB-1</t>
  </si>
  <si>
    <t>PB-3</t>
  </si>
  <si>
    <t>PB-4</t>
  </si>
  <si>
    <t>PB-2</t>
  </si>
  <si>
    <t>9A</t>
  </si>
  <si>
    <t>9B</t>
  </si>
  <si>
    <t>10A</t>
  </si>
  <si>
    <t>23A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</si>
  <si>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</si>
  <si>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</si>
  <si>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</si>
  <si>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</si>
  <si>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</si>
  <si>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</si>
  <si>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</si>
  <si>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</si>
  <si>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</si>
  <si>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</si>
  <si>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</si>
  <si>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</si>
  <si>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</si>
  <si>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</si>
  <si>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</si>
  <si>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</si>
  <si>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</si>
  <si>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</si>
  <si>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</si>
  <si>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</si>
  <si>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2400A</t>
  </si>
  <si>
    <t>2400B</t>
  </si>
  <si>
    <t>2400C</t>
  </si>
  <si>
    <t>2800A</t>
  </si>
  <si>
    <t>2800B</t>
  </si>
  <si>
    <t>5400A</t>
  </si>
  <si>
    <t>5400B</t>
  </si>
  <si>
    <t>CCA</t>
  </si>
  <si>
    <t>(See Rule 8 &amp; 9 )</t>
  </si>
  <si>
    <t>I</t>
  </si>
  <si>
    <t>below untill:</t>
  </si>
  <si>
    <t xml:space="preserve"> to the post of </t>
  </si>
  <si>
    <t>*1</t>
  </si>
  <si>
    <t>*2</t>
  </si>
  <si>
    <t>Existing Running Pay Band and Grade Pay</t>
  </si>
  <si>
    <t>Signature</t>
  </si>
  <si>
    <t>Signature :</t>
  </si>
  <si>
    <t>Name :</t>
  </si>
  <si>
    <t>Designation :</t>
  </si>
  <si>
    <t>Office in which employed :</t>
  </si>
  <si>
    <t>*</t>
  </si>
  <si>
    <t>TO be scored out, If not applicable.</t>
  </si>
  <si>
    <t>UNDERTAKING</t>
  </si>
  <si>
    <t>I hereby undertake that in the event of my Pay having been fixed in a manner contrary</t>
  </si>
  <si>
    <t xml:space="preserve">made shall be refunded by me to the Government either by adjustment against future payments </t>
  </si>
  <si>
    <t xml:space="preserve">due to me or otherwise. </t>
  </si>
  <si>
    <t>Date :</t>
  </si>
  <si>
    <t>Place :</t>
  </si>
  <si>
    <t>Received the above declaration</t>
  </si>
  <si>
    <t>(Head Of the Office)</t>
  </si>
  <si>
    <t>(I)</t>
  </si>
  <si>
    <t>(II)</t>
  </si>
  <si>
    <t xml:space="preserve">The entry of the post is appearing in the aforesaid rule at Sr No </t>
  </si>
  <si>
    <t xml:space="preserve"> of schedule II section  </t>
  </si>
  <si>
    <t>(III)</t>
  </si>
  <si>
    <t>Place</t>
  </si>
  <si>
    <t>Date</t>
  </si>
  <si>
    <t>Account offcer / Asstt accounts office -I</t>
  </si>
  <si>
    <t>No : F                                                                               Date</t>
  </si>
  <si>
    <t>Copy to -</t>
  </si>
  <si>
    <t>in</t>
  </si>
  <si>
    <t>xzsM is</t>
  </si>
  <si>
    <t>CHANDAWAL NAGAR</t>
  </si>
  <si>
    <t>Subordinate Service</t>
  </si>
  <si>
    <t>Certified that : -</t>
  </si>
  <si>
    <t>Staste service</t>
  </si>
  <si>
    <t>Ministiryal service</t>
  </si>
  <si>
    <t>PanChayati Raj</t>
  </si>
  <si>
    <t>NIGAM</t>
  </si>
  <si>
    <t>OTHER</t>
  </si>
  <si>
    <t>Multiplan Corporation</t>
  </si>
  <si>
    <t>Education Dapartment</t>
  </si>
  <si>
    <t>heeralaljatchandawal@gmail.com</t>
  </si>
  <si>
    <t xml:space="preserve">to the previsions contained in the Rules , as detected subsequently, any excess payments so </t>
  </si>
  <si>
    <t>For substantive / officiating Post :</t>
  </si>
  <si>
    <t>Date Of Last Increment in the running Pay Band &amp; Grade Pay</t>
  </si>
  <si>
    <t>Date from which Rajasthan Civil Services (Revised Pay) rules., 2017 opted (permissible as per rules)</t>
  </si>
  <si>
    <r>
      <t xml:space="preserve">Personal Pay under rules 11(6) Ie difference of item (i)-(ii)  </t>
    </r>
    <r>
      <rPr>
        <b/>
        <sz val="11"/>
        <color theme="1"/>
        <rFont val="Calibri"/>
        <family val="2"/>
        <scheme val="minor"/>
      </rPr>
      <t>(To be absorbed in Future incresses in Pay)</t>
    </r>
  </si>
  <si>
    <t>(A/B/C/) Under -</t>
  </si>
  <si>
    <t>Regular Pay</t>
  </si>
  <si>
    <t>Fix Pay</t>
  </si>
  <si>
    <t>Washing All.</t>
  </si>
  <si>
    <t>Physical Allowace</t>
  </si>
  <si>
    <t>(a)      Name of Department :-</t>
  </si>
  <si>
    <t>(b)               Name of Service :-</t>
  </si>
  <si>
    <t>An undertaking has been obtained from the employee to refund overpayments if any , which may</t>
  </si>
  <si>
    <t xml:space="preserve">subsequently detected </t>
  </si>
  <si>
    <t xml:space="preserve">Head of office / Department </t>
  </si>
  <si>
    <t xml:space="preserve">Employee Concern sh/Smt./mrs. </t>
  </si>
  <si>
    <t>Pay in the Level in the pay matrix has been fixed Rs -</t>
  </si>
  <si>
    <t>Sojat City</t>
  </si>
  <si>
    <t>Office Of</t>
  </si>
  <si>
    <t>Head Of Office / DDO  :-</t>
  </si>
  <si>
    <t>Name Of Head Officer / DDO  :-</t>
  </si>
  <si>
    <t>Sr.No.</t>
  </si>
  <si>
    <t>Name Of Employee</t>
  </si>
  <si>
    <t>Designation</t>
  </si>
  <si>
    <t>Posting Place</t>
  </si>
  <si>
    <t>substantive / officiating Post</t>
  </si>
  <si>
    <t>Pay Band</t>
  </si>
  <si>
    <t>GPF / NPS</t>
  </si>
  <si>
    <t>Deducation</t>
  </si>
  <si>
    <t>SI</t>
  </si>
  <si>
    <t>Other deduction</t>
  </si>
  <si>
    <t>NET PAY</t>
  </si>
  <si>
    <t>Running Pay Scale</t>
  </si>
  <si>
    <t xml:space="preserve">DA % </t>
  </si>
  <si>
    <t>HRA %</t>
  </si>
  <si>
    <t>NPS Ded. %</t>
  </si>
  <si>
    <t xml:space="preserve">Fix Pay / Regular Pay </t>
  </si>
  <si>
    <t>Rounded</t>
  </si>
  <si>
    <t>Basic According By Matrix</t>
  </si>
  <si>
    <t>Existing Grade Pay</t>
  </si>
  <si>
    <t>Existing Grade Pay No.</t>
  </si>
  <si>
    <t>Levels</t>
  </si>
  <si>
    <t>Earnings</t>
  </si>
  <si>
    <t>Hereby elect the revised Pay structure with</t>
  </si>
  <si>
    <t>HEAD MASTER</t>
  </si>
  <si>
    <t>the date of my next Increments date of my subsequent increment</t>
  </si>
  <si>
    <t xml:space="preserve"> raising My Pay to  RS</t>
  </si>
  <si>
    <t>I vacate or cease  to draw pay in the existing</t>
  </si>
  <si>
    <t xml:space="preserve"> Pay structure the date of my promotion/upgradation</t>
  </si>
  <si>
    <t xml:space="preserve">            FORM OF OPTION</t>
  </si>
  <si>
    <t>Sr. No.-</t>
  </si>
  <si>
    <t>PARMANENT</t>
  </si>
  <si>
    <t>SENIOR TEACHER</t>
  </si>
  <si>
    <t>dk;kZy; dk uke fgUnh esa  %&amp;</t>
  </si>
  <si>
    <t>Checked</t>
  </si>
  <si>
    <t>AAO II  BEEO SOJAT</t>
  </si>
  <si>
    <t>Checked and Approved</t>
  </si>
  <si>
    <t>LECTURER</t>
  </si>
  <si>
    <t>PRINCIPAL</t>
  </si>
  <si>
    <t>PRABODHAK</t>
  </si>
  <si>
    <t>P.T.I.</t>
  </si>
  <si>
    <t>PERA TEACHER</t>
  </si>
  <si>
    <t>PEON</t>
  </si>
  <si>
    <t>LDC</t>
  </si>
  <si>
    <t>UDC</t>
  </si>
  <si>
    <t>BEEO</t>
  </si>
  <si>
    <t>ABEEO</t>
  </si>
  <si>
    <t>OAA II</t>
  </si>
  <si>
    <t>OA</t>
  </si>
  <si>
    <t>inLFkkiu LFkku</t>
  </si>
  <si>
    <t>MASTER DATA</t>
  </si>
  <si>
    <t>January</t>
  </si>
  <si>
    <t>YES</t>
  </si>
  <si>
    <t>difrence grade pay</t>
  </si>
  <si>
    <t>February</t>
  </si>
  <si>
    <t>NO</t>
  </si>
  <si>
    <t>non ACP / only increment</t>
  </si>
  <si>
    <t>March</t>
  </si>
  <si>
    <t>with acp increment</t>
  </si>
  <si>
    <t>with ACP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</si>
  <si>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</si>
  <si>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</si>
  <si>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</si>
  <si>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</si>
  <si>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</si>
  <si>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</si>
  <si>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</si>
  <si>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</si>
  <si>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</si>
  <si>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This Programme Present By :-</t>
  </si>
  <si>
    <r>
      <rPr>
        <b/>
        <sz val="14"/>
        <color theme="7" tint="0.79998168889431442"/>
        <rFont val="Wingdings"/>
        <charset val="2"/>
      </rPr>
      <t>(</t>
    </r>
    <r>
      <rPr>
        <b/>
        <sz val="14"/>
        <color theme="7" tint="0.79998168889431442"/>
        <rFont val="Calibri"/>
        <family val="2"/>
      </rPr>
      <t xml:space="preserve"> 09001884272</t>
    </r>
  </si>
  <si>
    <r>
      <rPr>
        <b/>
        <sz val="14"/>
        <color rgb="FFFFC000"/>
        <rFont val="Wingdings"/>
        <charset val="2"/>
      </rPr>
      <t xml:space="preserve">* </t>
    </r>
    <r>
      <rPr>
        <b/>
        <sz val="14"/>
        <color rgb="FFFFC000"/>
        <rFont val="Calibri"/>
        <family val="2"/>
        <scheme val="minor"/>
      </rPr>
      <t>heeralaljatchandawal@gmail.com</t>
    </r>
  </si>
  <si>
    <r>
      <rPr>
        <b/>
        <sz val="14"/>
        <color rgb="FF92D050"/>
        <rFont val="Wingdings"/>
        <charset val="2"/>
      </rPr>
      <t>,</t>
    </r>
    <r>
      <rPr>
        <b/>
        <sz val="14"/>
        <color rgb="FF92D050"/>
        <rFont val="Calibri"/>
        <family val="2"/>
      </rPr>
      <t xml:space="preserve"> </t>
    </r>
    <r>
      <rPr>
        <b/>
        <sz val="14"/>
        <color rgb="FF92D050"/>
        <rFont val="Calibri"/>
        <family val="2"/>
        <scheme val="minor"/>
      </rPr>
      <t xml:space="preserve">   V./P. - Chandawal Nagar, Sojat City (Pali)</t>
    </r>
  </si>
  <si>
    <t>Ø-l-</t>
  </si>
  <si>
    <t>uke dkfeZd</t>
  </si>
  <si>
    <t>vkidks osru feyrk gSa</t>
  </si>
  <si>
    <t>ftl ekg ls vki 7osa osrueku dk ykHk ysuk pkgrs gSa] og ekg lysDV djsaA</t>
  </si>
  <si>
    <r>
      <rPr>
        <b/>
        <sz val="12"/>
        <color rgb="FFFFFF00"/>
        <rFont val="Calibri"/>
        <family val="2"/>
        <scheme val="minor"/>
      </rPr>
      <t>1-1-16</t>
    </r>
    <r>
      <rPr>
        <b/>
        <sz val="14"/>
        <color rgb="FFFFFF00"/>
        <rFont val="Kruti Dev 010"/>
      </rPr>
      <t xml:space="preserve"> o </t>
    </r>
    <r>
      <rPr>
        <b/>
        <sz val="12"/>
        <color rgb="FFFFFF00"/>
        <rFont val="Calibri"/>
        <family val="2"/>
        <scheme val="minor"/>
      </rPr>
      <t>30-6-16</t>
    </r>
    <r>
      <rPr>
        <b/>
        <sz val="14"/>
        <color rgb="FFFFFF00"/>
        <rFont val="Kruti Dev 010"/>
      </rPr>
      <t xml:space="preserve"> ds e/; </t>
    </r>
    <r>
      <rPr>
        <b/>
        <sz val="14"/>
        <color rgb="FFFFFF00"/>
        <rFont val="Calibri"/>
        <family val="2"/>
        <scheme val="minor"/>
      </rPr>
      <t>ACP</t>
    </r>
    <r>
      <rPr>
        <b/>
        <sz val="14"/>
        <color rgb="FFFFFF00"/>
        <rFont val="Kruti Dev 010"/>
      </rPr>
      <t xml:space="preserve"> yxk gks </t>
    </r>
    <r>
      <rPr>
        <b/>
        <sz val="14"/>
        <color rgb="FFFFFF00"/>
        <rFont val="Calibri"/>
        <family val="2"/>
        <scheme val="minor"/>
      </rPr>
      <t>YES</t>
    </r>
    <r>
      <rPr>
        <b/>
        <sz val="14"/>
        <color rgb="FFFFFF00"/>
        <rFont val="Kruti Dev 010"/>
      </rPr>
      <t xml:space="preserve"> lysDV djsa</t>
    </r>
  </si>
  <si>
    <r>
      <t xml:space="preserve">;g dkWyes </t>
    </r>
    <r>
      <rPr>
        <b/>
        <sz val="12"/>
        <color rgb="FFFFFF00"/>
        <rFont val="Calibri"/>
        <family val="2"/>
        <scheme val="minor"/>
      </rPr>
      <t>Fix</t>
    </r>
    <r>
      <rPr>
        <b/>
        <sz val="12"/>
        <color rgb="FFFFFF00"/>
        <rFont val="Kruti Dev 010"/>
      </rPr>
      <t xml:space="preserve"> </t>
    </r>
    <r>
      <rPr>
        <b/>
        <sz val="12"/>
        <color rgb="FFFFFF00"/>
        <rFont val="Calibri"/>
        <family val="2"/>
        <scheme val="minor"/>
      </rPr>
      <t>Pay</t>
    </r>
    <r>
      <rPr>
        <b/>
        <sz val="12"/>
        <color rgb="FFFFFF00"/>
        <rFont val="Kruti Dev 010"/>
      </rPr>
      <t xml:space="preserve"> okyksa ds fy, gSa] ;fn vc dkfeZd dks fu;fer osru fey jgk gSa rks </t>
    </r>
    <r>
      <rPr>
        <b/>
        <sz val="12"/>
        <color rgb="FFFFFF00"/>
        <rFont val="Calibri"/>
        <family val="2"/>
        <scheme val="minor"/>
      </rPr>
      <t>Reguler Pay</t>
    </r>
    <r>
      <rPr>
        <b/>
        <sz val="12"/>
        <color rgb="FFFFFF00"/>
        <rFont val="Kruti Dev 010"/>
      </rPr>
      <t xml:space="preserve"> lysDV djsa vU;Fkk lsy osY;q esa dksbZ Hkh cnyko ugh djsaA</t>
    </r>
  </si>
  <si>
    <r>
      <rPr>
        <b/>
        <sz val="16"/>
        <color rgb="FFFFFF00"/>
        <rFont val="Calibri"/>
        <family val="2"/>
        <scheme val="minor"/>
      </rPr>
      <t>01-07-2016</t>
    </r>
    <r>
      <rPr>
        <b/>
        <sz val="16"/>
        <color rgb="FFFFFF00"/>
        <rFont val="Kruti Dev 010"/>
      </rPr>
      <t xml:space="preserve"> dks xzsM is lfgr csfld</t>
    </r>
  </si>
  <si>
    <t xml:space="preserve">Regular Pay </t>
  </si>
  <si>
    <t>lysDV is cSUM</t>
  </si>
  <si>
    <t>5200-20200</t>
  </si>
  <si>
    <t>9300-34800</t>
  </si>
  <si>
    <t>15600-39100</t>
  </si>
  <si>
    <t>37400-67000</t>
  </si>
  <si>
    <t>Rajasthan civil services (Revised Pay) Rules, 2017  { 7th Pay Second Amendment}</t>
  </si>
  <si>
    <r>
      <rPr>
        <b/>
        <sz val="14"/>
        <color rgb="FFFFFF00"/>
        <rFont val="Calibri"/>
        <family val="2"/>
        <scheme val="minor"/>
      </rPr>
      <t>OPTION Form</t>
    </r>
    <r>
      <rPr>
        <b/>
        <sz val="14"/>
        <color rgb="FFFFFF00"/>
        <rFont val="Kruti Dev 010"/>
      </rPr>
      <t xml:space="preserve"> nsus dh rkjh[k</t>
    </r>
  </si>
  <si>
    <r>
      <rPr>
        <b/>
        <sz val="14"/>
        <color theme="9" tint="0.39997558519241921"/>
        <rFont val="Calibri"/>
        <family val="2"/>
        <scheme val="minor"/>
      </rPr>
      <t>7th Pay</t>
    </r>
    <r>
      <rPr>
        <b/>
        <sz val="14"/>
        <color theme="9" tint="0.39997558519241921"/>
        <rFont val="Kruti Dev 010"/>
      </rPr>
      <t xml:space="preserve"> gsrq xq.kkad %&amp; </t>
    </r>
  </si>
  <si>
    <t>grade pay</t>
  </si>
  <si>
    <t>diffre Gp</t>
  </si>
  <si>
    <t>ACP</t>
  </si>
  <si>
    <t>INC</t>
  </si>
  <si>
    <t>ACP + INC</t>
  </si>
  <si>
    <t>AFTER 01-07-2017</t>
  </si>
  <si>
    <r>
      <rPr>
        <b/>
        <sz val="12"/>
        <color rgb="FF00B050"/>
        <rFont val="Calibri"/>
        <family val="2"/>
        <scheme val="minor"/>
      </rPr>
      <t>01-07-17</t>
    </r>
    <r>
      <rPr>
        <b/>
        <sz val="14"/>
        <color rgb="FF00B050"/>
        <rFont val="Kruti Dev 010"/>
      </rPr>
      <t xml:space="preserve"> ds ckn </t>
    </r>
    <r>
      <rPr>
        <b/>
        <sz val="14"/>
        <color rgb="FF00B050"/>
        <rFont val="Calibri"/>
        <family val="2"/>
        <scheme val="minor"/>
      </rPr>
      <t>ACP</t>
    </r>
    <r>
      <rPr>
        <b/>
        <sz val="14"/>
        <color rgb="FF00B050"/>
        <rFont val="Kruti Dev 010"/>
      </rPr>
      <t xml:space="preserve"> yxk gks </t>
    </r>
    <r>
      <rPr>
        <b/>
        <sz val="14"/>
        <color rgb="FF00B050"/>
        <rFont val="Calibri"/>
        <family val="2"/>
        <scheme val="minor"/>
      </rPr>
      <t>YES</t>
    </r>
    <r>
      <rPr>
        <b/>
        <sz val="14"/>
        <color rgb="FF00B050"/>
        <rFont val="Kruti Dev 010"/>
      </rPr>
      <t xml:space="preserve"> lysDV djsa</t>
    </r>
  </si>
  <si>
    <r>
      <t xml:space="preserve">;g dkWyes </t>
    </r>
    <r>
      <rPr>
        <b/>
        <sz val="12"/>
        <color rgb="FF00B050"/>
        <rFont val="Calibri"/>
        <family val="2"/>
        <scheme val="minor"/>
      </rPr>
      <t>Fix</t>
    </r>
    <r>
      <rPr>
        <b/>
        <sz val="12"/>
        <color rgb="FF00B050"/>
        <rFont val="Kruti Dev 010"/>
      </rPr>
      <t xml:space="preserve"> </t>
    </r>
    <r>
      <rPr>
        <b/>
        <sz val="12"/>
        <color rgb="FF00B050"/>
        <rFont val="Calibri"/>
        <family val="2"/>
        <scheme val="minor"/>
      </rPr>
      <t>Pay</t>
    </r>
    <r>
      <rPr>
        <b/>
        <sz val="12"/>
        <color rgb="FF00B050"/>
        <rFont val="Kruti Dev 010"/>
      </rPr>
      <t xml:space="preserve"> okyksa ds fy, gSa] ;fn vc dkfeZd dks fu;fer osru fey jgk gSa rks </t>
    </r>
    <r>
      <rPr>
        <b/>
        <sz val="12"/>
        <color rgb="FF00B050"/>
        <rFont val="Calibri"/>
        <family val="2"/>
        <scheme val="minor"/>
      </rPr>
      <t>Reguler Pay</t>
    </r>
    <r>
      <rPr>
        <b/>
        <sz val="12"/>
        <color rgb="FF00B050"/>
        <rFont val="Kruti Dev 010"/>
      </rPr>
      <t xml:space="preserve"> lysDV djsa vU;Fkk lsy osY;q esa dksbZ Hkh cnyko ugh djsaA</t>
    </r>
  </si>
  <si>
    <r>
      <rPr>
        <b/>
        <sz val="16"/>
        <color rgb="FF00B050"/>
        <rFont val="Calibri"/>
        <family val="2"/>
        <scheme val="minor"/>
      </rPr>
      <t>01-07-2017</t>
    </r>
    <r>
      <rPr>
        <b/>
        <sz val="16"/>
        <color rgb="FF00B050"/>
        <rFont val="Kruti Dev 010"/>
      </rPr>
      <t xml:space="preserve"> ds ckn 6osa osrueku ds vuqlkj xzsM is lfgr csfld</t>
    </r>
  </si>
  <si>
    <r>
      <t xml:space="preserve">;g dkWyes </t>
    </r>
    <r>
      <rPr>
        <b/>
        <sz val="12"/>
        <color rgb="FF00B0F0"/>
        <rFont val="Calibri"/>
        <family val="2"/>
        <scheme val="minor"/>
      </rPr>
      <t>Fix</t>
    </r>
    <r>
      <rPr>
        <b/>
        <sz val="12"/>
        <color rgb="FF00B0F0"/>
        <rFont val="Kruti Dev 010"/>
      </rPr>
      <t xml:space="preserve"> </t>
    </r>
    <r>
      <rPr>
        <b/>
        <sz val="12"/>
        <color rgb="FF00B0F0"/>
        <rFont val="Calibri"/>
        <family val="2"/>
        <scheme val="minor"/>
      </rPr>
      <t>Pay</t>
    </r>
    <r>
      <rPr>
        <b/>
        <sz val="12"/>
        <color rgb="FF00B0F0"/>
        <rFont val="Kruti Dev 010"/>
      </rPr>
      <t xml:space="preserve"> okyksa ds fy, gSa] ;fn vc dkfeZd dks fu;fer osru fey jgk gSa rks </t>
    </r>
    <r>
      <rPr>
        <b/>
        <sz val="12"/>
        <color rgb="FF00B0F0"/>
        <rFont val="Calibri"/>
        <family val="2"/>
        <scheme val="minor"/>
      </rPr>
      <t>Reguler Pay</t>
    </r>
    <r>
      <rPr>
        <b/>
        <sz val="12"/>
        <color rgb="FF00B0F0"/>
        <rFont val="Kruti Dev 010"/>
      </rPr>
      <t xml:space="preserve"> lysDV djsa vU;Fkk lsy osY;q esa dksbZ Hkh cnyko ugh djsaA</t>
    </r>
  </si>
  <si>
    <r>
      <rPr>
        <b/>
        <sz val="12"/>
        <color rgb="FF00B0F0"/>
        <rFont val="Calibri"/>
        <family val="2"/>
        <scheme val="minor"/>
      </rPr>
      <t>1-1-17</t>
    </r>
    <r>
      <rPr>
        <b/>
        <sz val="14"/>
        <color rgb="FF00B0F0"/>
        <rFont val="Kruti Dev 010"/>
      </rPr>
      <t xml:space="preserve"> o </t>
    </r>
    <r>
      <rPr>
        <b/>
        <sz val="12"/>
        <color rgb="FF00B0F0"/>
        <rFont val="Calibri"/>
        <family val="2"/>
        <scheme val="minor"/>
      </rPr>
      <t>30-06-17</t>
    </r>
    <r>
      <rPr>
        <b/>
        <sz val="14"/>
        <color rgb="FF00B0F0"/>
        <rFont val="Kruti Dev 010"/>
      </rPr>
      <t xml:space="preserve"> ds e/; </t>
    </r>
    <r>
      <rPr>
        <b/>
        <sz val="14"/>
        <color rgb="FF00B0F0"/>
        <rFont val="Calibri"/>
        <family val="2"/>
        <scheme val="minor"/>
      </rPr>
      <t>ACP</t>
    </r>
    <r>
      <rPr>
        <b/>
        <sz val="14"/>
        <color rgb="FF00B0F0"/>
        <rFont val="Kruti Dev 010"/>
      </rPr>
      <t xml:space="preserve"> yxk gks </t>
    </r>
    <r>
      <rPr>
        <b/>
        <sz val="14"/>
        <color rgb="FF00B0F0"/>
        <rFont val="Calibri"/>
        <family val="2"/>
        <scheme val="minor"/>
      </rPr>
      <t>YES</t>
    </r>
    <r>
      <rPr>
        <b/>
        <sz val="14"/>
        <color rgb="FF00B0F0"/>
        <rFont val="Kruti Dev 010"/>
      </rPr>
      <t xml:space="preserve"> lysDV djsa</t>
    </r>
  </si>
  <si>
    <r>
      <rPr>
        <b/>
        <sz val="16"/>
        <color rgb="FF00B0F0"/>
        <rFont val="Calibri"/>
        <family val="2"/>
        <scheme val="minor"/>
      </rPr>
      <t>01-07-2017</t>
    </r>
    <r>
      <rPr>
        <b/>
        <sz val="16"/>
        <color rgb="FF00B0F0"/>
        <rFont val="Kruti Dev 010"/>
      </rPr>
      <t xml:space="preserve"> dks xzsM is lfgr csfld</t>
    </r>
  </si>
  <si>
    <r>
      <rPr>
        <b/>
        <sz val="12"/>
        <color rgb="FF7030A0"/>
        <rFont val="Calibri"/>
        <family val="2"/>
        <scheme val="minor"/>
      </rPr>
      <t>1-7-16</t>
    </r>
    <r>
      <rPr>
        <b/>
        <sz val="14"/>
        <color rgb="FF7030A0"/>
        <rFont val="Kruti Dev 010"/>
      </rPr>
      <t xml:space="preserve"> o </t>
    </r>
    <r>
      <rPr>
        <b/>
        <sz val="12"/>
        <color rgb="FF7030A0"/>
        <rFont val="Calibri"/>
        <family val="2"/>
        <scheme val="minor"/>
      </rPr>
      <t>31-12-16</t>
    </r>
    <r>
      <rPr>
        <b/>
        <sz val="14"/>
        <color rgb="FF7030A0"/>
        <rFont val="Kruti Dev 010"/>
      </rPr>
      <t xml:space="preserve"> ds e/; </t>
    </r>
    <r>
      <rPr>
        <b/>
        <sz val="14"/>
        <color rgb="FF7030A0"/>
        <rFont val="Calibri"/>
        <family val="2"/>
        <scheme val="minor"/>
      </rPr>
      <t>ACP</t>
    </r>
    <r>
      <rPr>
        <b/>
        <sz val="14"/>
        <color rgb="FF7030A0"/>
        <rFont val="Kruti Dev 010"/>
      </rPr>
      <t xml:space="preserve"> yxk gks </t>
    </r>
    <r>
      <rPr>
        <b/>
        <sz val="14"/>
        <color rgb="FF7030A0"/>
        <rFont val="Calibri"/>
        <family val="2"/>
        <scheme val="minor"/>
      </rPr>
      <t>YES</t>
    </r>
    <r>
      <rPr>
        <b/>
        <sz val="14"/>
        <color rgb="FF7030A0"/>
        <rFont val="Kruti Dev 010"/>
      </rPr>
      <t xml:space="preserve"> lysDV djsa</t>
    </r>
  </si>
  <si>
    <r>
      <t xml:space="preserve">;g dkWyes </t>
    </r>
    <r>
      <rPr>
        <b/>
        <sz val="12"/>
        <color rgb="FF7030A0"/>
        <rFont val="Calibri"/>
        <family val="2"/>
        <scheme val="minor"/>
      </rPr>
      <t>Fix</t>
    </r>
    <r>
      <rPr>
        <b/>
        <sz val="12"/>
        <color rgb="FF7030A0"/>
        <rFont val="Kruti Dev 010"/>
      </rPr>
      <t xml:space="preserve"> </t>
    </r>
    <r>
      <rPr>
        <b/>
        <sz val="12"/>
        <color rgb="FF7030A0"/>
        <rFont val="Calibri"/>
        <family val="2"/>
        <scheme val="minor"/>
      </rPr>
      <t>Pay</t>
    </r>
    <r>
      <rPr>
        <b/>
        <sz val="12"/>
        <color rgb="FF7030A0"/>
        <rFont val="Kruti Dev 010"/>
      </rPr>
      <t xml:space="preserve"> okyksa ds fy, gSa] ;fn vc dkfeZd dks fu;fer osru fey jgk gSa rks </t>
    </r>
    <r>
      <rPr>
        <b/>
        <sz val="12"/>
        <color rgb="FF7030A0"/>
        <rFont val="Calibri"/>
        <family val="2"/>
        <scheme val="minor"/>
      </rPr>
      <t>Reguler Pay</t>
    </r>
    <r>
      <rPr>
        <b/>
        <sz val="12"/>
        <color rgb="FF7030A0"/>
        <rFont val="Kruti Dev 010"/>
      </rPr>
      <t xml:space="preserve"> lysDV djsa vU;Fkk lsy osY;q esa dksbZ Hkh cnyko ugh djsaA</t>
    </r>
  </si>
  <si>
    <r>
      <rPr>
        <b/>
        <sz val="16"/>
        <color rgb="FF7030A0"/>
        <rFont val="Calibri"/>
        <family val="2"/>
        <scheme val="minor"/>
      </rPr>
      <t>01-01-2017</t>
    </r>
    <r>
      <rPr>
        <b/>
        <sz val="16"/>
        <color rgb="FF7030A0"/>
        <rFont val="Kruti Dev 010"/>
      </rPr>
      <t xml:space="preserve"> dks xzsM is lfgr csfld</t>
    </r>
  </si>
  <si>
    <r>
      <t xml:space="preserve">lysDV </t>
    </r>
    <r>
      <rPr>
        <b/>
        <sz val="14"/>
        <color rgb="FFFFC000"/>
        <rFont val="Calibri"/>
        <family val="2"/>
        <scheme val="minor"/>
      </rPr>
      <t>GPF / NPS</t>
    </r>
  </si>
  <si>
    <r>
      <rPr>
        <b/>
        <sz val="16"/>
        <color rgb="FFFF0000"/>
        <rFont val="Calibri"/>
        <family val="2"/>
        <scheme val="minor"/>
      </rPr>
      <t>01-01-2016</t>
    </r>
    <r>
      <rPr>
        <b/>
        <sz val="16"/>
        <color rgb="FFFF0000"/>
        <rFont val="Kruti Dev 010"/>
      </rPr>
      <t xml:space="preserve"> dks xzsM is lfgr csfld</t>
    </r>
  </si>
  <si>
    <t>p.Mkoy /kke ds lkWabZ ckck ,oa ije iwT; xqq:nso oklwnso th egkjkt dks lefiZr</t>
  </si>
  <si>
    <t>BASIC ON 01-07-2017</t>
  </si>
  <si>
    <t>LIBRARIAN</t>
  </si>
  <si>
    <t>LAB BOY</t>
  </si>
  <si>
    <t>WARDENER</t>
  </si>
  <si>
    <r>
      <t xml:space="preserve">ftl csfld is dh </t>
    </r>
    <r>
      <rPr>
        <b/>
        <sz val="14"/>
        <color rgb="FFFF0000"/>
        <rFont val="Calibri"/>
        <family val="2"/>
        <scheme val="minor"/>
      </rPr>
      <t>PP</t>
    </r>
    <r>
      <rPr>
        <b/>
        <sz val="14"/>
        <color rgb="FF00B050"/>
        <rFont val="Calibri"/>
        <family val="2"/>
        <scheme val="minor"/>
      </rPr>
      <t xml:space="preserve"> </t>
    </r>
    <r>
      <rPr>
        <b/>
        <sz val="14"/>
        <color rgb="FF00B050"/>
        <rFont val="Kruti Dev 010"/>
      </rPr>
      <t xml:space="preserve">jkf'k curh gSa] os dkfeZd </t>
    </r>
    <r>
      <rPr>
        <b/>
        <sz val="14"/>
        <color rgb="FFFF0000"/>
        <rFont val="Calibri"/>
        <family val="2"/>
        <scheme val="minor"/>
      </rPr>
      <t>PP</t>
    </r>
    <r>
      <rPr>
        <b/>
        <sz val="14"/>
        <color rgb="FF00B050"/>
        <rFont val="Kruti Dev 010"/>
      </rPr>
      <t xml:space="preserve"> dh jkf'k ;gk bUnzkt djsaA</t>
    </r>
  </si>
  <si>
    <t>PP Amount</t>
  </si>
  <si>
    <t>% of Basic Pay</t>
  </si>
  <si>
    <t xml:space="preserve">Dearness Allowance at the rate of </t>
  </si>
  <si>
    <t>Amount arrived at by Multiplying basic Pay as. at SI No. 5(A) by  (rounded in RS)</t>
  </si>
  <si>
    <t xml:space="preserve"> services ( Revised Pay) Rule 2017</t>
  </si>
  <si>
    <t>as above accordance with the Rajasthan Civil</t>
  </si>
  <si>
    <t>effect from *</t>
  </si>
  <si>
    <r>
      <t>lkrosa osru dh is eSfVªDl ds vuqlkj csfld      ¼</t>
    </r>
    <r>
      <rPr>
        <b/>
        <sz val="12"/>
        <color rgb="FFFF0000"/>
        <rFont val="Calibri"/>
        <family val="2"/>
        <scheme val="minor"/>
      </rPr>
      <t>1-1-16</t>
    </r>
    <r>
      <rPr>
        <b/>
        <sz val="12"/>
        <color rgb="FFFF0000"/>
        <rFont val="Kruti Dev 010"/>
      </rPr>
      <t xml:space="preserve"> dh csfld ds vk/kkj ij</t>
    </r>
    <r>
      <rPr>
        <b/>
        <sz val="16"/>
        <color rgb="FFFF0000"/>
        <rFont val="Kruti Dev 010"/>
      </rPr>
      <t>½</t>
    </r>
  </si>
  <si>
    <r>
      <t xml:space="preserve">lkrosa osru dh is eSfVªDl ds vuqlkj csfld      </t>
    </r>
    <r>
      <rPr>
        <b/>
        <sz val="16"/>
        <color theme="9" tint="0.39997558519241921"/>
        <rFont val="Kruti Dev 010"/>
      </rPr>
      <t>¼</t>
    </r>
    <r>
      <rPr>
        <b/>
        <sz val="12"/>
        <color theme="9" tint="0.39997558519241921"/>
        <rFont val="Calibri"/>
        <family val="2"/>
        <scheme val="minor"/>
      </rPr>
      <t>1-7-16</t>
    </r>
    <r>
      <rPr>
        <b/>
        <sz val="12"/>
        <color theme="9" tint="0.39997558519241921"/>
        <rFont val="Kruti Dev 010"/>
      </rPr>
      <t xml:space="preserve"> dh csfld ds vk/kkj ij</t>
    </r>
    <r>
      <rPr>
        <b/>
        <sz val="16"/>
        <color theme="9" tint="0.39997558519241921"/>
        <rFont val="Kruti Dev 010"/>
      </rPr>
      <t>½</t>
    </r>
  </si>
  <si>
    <r>
      <t>lkrosa osru dh is eSfVªDl ds vuqlkj csfld      ¼</t>
    </r>
    <r>
      <rPr>
        <b/>
        <sz val="12"/>
        <color rgb="FF7030A0"/>
        <rFont val="Calibri"/>
        <family val="2"/>
        <scheme val="minor"/>
      </rPr>
      <t>1-1-17</t>
    </r>
    <r>
      <rPr>
        <b/>
        <sz val="12"/>
        <color rgb="FF7030A0"/>
        <rFont val="Kruti Dev 010"/>
      </rPr>
      <t xml:space="preserve"> dh csfld ds vk/kkj ij</t>
    </r>
    <r>
      <rPr>
        <b/>
        <sz val="16"/>
        <color rgb="FF7030A0"/>
        <rFont val="Kruti Dev 010"/>
      </rPr>
      <t>½</t>
    </r>
  </si>
  <si>
    <r>
      <t>lkrosa osru dh is eSfVªDl ds vuqlkj csfld      ¼</t>
    </r>
    <r>
      <rPr>
        <b/>
        <sz val="12"/>
        <color rgb="FF00B0F0"/>
        <rFont val="Calibri"/>
        <family val="2"/>
        <scheme val="minor"/>
      </rPr>
      <t>1-7-17</t>
    </r>
    <r>
      <rPr>
        <b/>
        <sz val="12"/>
        <color rgb="FF00B0F0"/>
        <rFont val="Kruti Dev 010"/>
      </rPr>
      <t xml:space="preserve"> dh csfld ds vk/kkj ij</t>
    </r>
    <r>
      <rPr>
        <b/>
        <sz val="16"/>
        <color rgb="FF00B0F0"/>
        <rFont val="Kruti Dev 010"/>
      </rPr>
      <t>½</t>
    </r>
  </si>
  <si>
    <r>
      <t>lkrosa osru dh is eSfVªDl ds vuqlkj csfld      ¼</t>
    </r>
    <r>
      <rPr>
        <b/>
        <sz val="12"/>
        <color rgb="FF00B050"/>
        <rFont val="Calibri"/>
        <family val="2"/>
        <scheme val="minor"/>
      </rPr>
      <t>1-7-17</t>
    </r>
    <r>
      <rPr>
        <b/>
        <sz val="12"/>
        <color rgb="FF00B050"/>
        <rFont val="Kruti Dev 010"/>
      </rPr>
      <t xml:space="preserve"> ds ckn dh csfld ds vk/kkj ij</t>
    </r>
    <r>
      <rPr>
        <b/>
        <sz val="16"/>
        <color rgb="FF00B050"/>
        <rFont val="Kruti Dev 010"/>
      </rPr>
      <t>½</t>
    </r>
  </si>
  <si>
    <t xml:space="preserve"> ftys dk uke %&amp; </t>
  </si>
  <si>
    <t>ikyh</t>
  </si>
  <si>
    <r>
      <t xml:space="preserve">ljdkj }kjk tkjh lkrosa osrueku dh vk/kkj ¼fu;r frfFk½ </t>
    </r>
    <r>
      <rPr>
        <b/>
        <sz val="14"/>
        <color rgb="FF92D050"/>
        <rFont val="Wingdings"/>
        <charset val="2"/>
      </rPr>
      <t>F</t>
    </r>
  </si>
  <si>
    <r>
      <t xml:space="preserve">ftl dkfeZd dk fQD'ks'ku dk QkeZ Hkjuk gks ;k rS;kj djuk gks] ml dkfeZd dh Ø-l- tks vkius ekLVj 'khV ij nh gSa vkSj ekLVj 'khV o  is dsydq'ku 'khV ij ,UV~zh iw.kZ dj yh gSaA rc vki mij ihys dyj okyh vuykWd  lsy uacj ch&amp;1 esa Ø-l- Hkjrs gSa rks ml dkfeZd dh  iq.kZ lwpuk vkVkstujsV gksdj bl QkeZ esa fQy gks tk;sxhaA fizUV ,&amp;4 lkbZt esa fudky ldrs gSaA                  </t>
    </r>
    <r>
      <rPr>
        <b/>
        <sz val="14"/>
        <color rgb="FFFFFF00"/>
        <rFont val="Kruti Dev 010"/>
      </rPr>
      <t>fo'ks"k lwpuk %&amp; ekLVj 'khV ij dksbZ Hkh dkWye ;k lwpuk [kkyh ugh NksM+sA lcls igys dke ekLVj ij djuk gSa tgkW ij 75 izfr'kr dke gks tk;sxkA 'ks"k 20 izfr'kr dke is dsydqys'ku ij gks tk;sxkA rFkk ek= 5 izfr'kr dke vkxs dh 'khVs ij cpk gSaA</t>
    </r>
  </si>
  <si>
    <t>;g ,Dly izksxzke esjs ije~ iwT; xq:nso Jh Jh 1008 oklqnso th egkjkt o esjs bZ"V izHkq t;  ctjaxcyh o ikcwth egkjkt dks lefiZr gSaA esjs ekrk &amp; firk o xq:tuksa ds vk'khokZn ls ;g izksxzke f'k{kd cU/kqvksa ds lkFk lHkh foHkkx ds dkfeZdksa dh lsok esa lefiZr gSaA</t>
  </si>
  <si>
    <t>How to use this Programme</t>
  </si>
  <si>
    <r>
      <t xml:space="preserve">If you have Hindi font problem, then first you should install </t>
    </r>
    <r>
      <rPr>
        <b/>
        <sz val="16"/>
        <color rgb="FFFF0000"/>
        <rFont val="Calibri"/>
        <family val="2"/>
        <scheme val="minor"/>
      </rPr>
      <t>Hindi font KRUTI DEV 010</t>
    </r>
    <r>
      <rPr>
        <b/>
        <sz val="16"/>
        <color theme="1"/>
        <rFont val="Calibri"/>
        <family val="2"/>
        <scheme val="minor"/>
      </rPr>
      <t xml:space="preserve">  in your computer.</t>
    </r>
  </si>
  <si>
    <r>
      <t xml:space="preserve">is eSustj ls </t>
    </r>
    <r>
      <rPr>
        <sz val="12"/>
        <rFont val="Calibri"/>
        <family val="2"/>
        <scheme val="minor"/>
      </rPr>
      <t>GA - 55</t>
    </r>
    <r>
      <rPr>
        <sz val="14"/>
        <rFont val="Kruti Dev 010"/>
      </rPr>
      <t xml:space="preserve"> fudkydj vFkok is iksfLVax ls </t>
    </r>
    <r>
      <rPr>
        <sz val="12"/>
        <rFont val="Calibri"/>
        <family val="2"/>
        <scheme val="minor"/>
      </rPr>
      <t>Gross Salary, Total Deduction, Net Payment</t>
    </r>
    <r>
      <rPr>
        <sz val="12"/>
        <rFont val="Kruti Dev 010"/>
      </rPr>
      <t xml:space="preserve"> </t>
    </r>
    <r>
      <rPr>
        <sz val="14"/>
        <rFont val="Kruti Dev 010"/>
      </rPr>
      <t>dk feyku o pSd ,d ckj vo'; dj ysosaA</t>
    </r>
  </si>
  <si>
    <t>Print</t>
  </si>
  <si>
    <t xml:space="preserve">This Programme Developed by:        HEERALAL JAT </t>
  </si>
  <si>
    <t xml:space="preserve"> Teacher</t>
  </si>
  <si>
    <t>Block- Sojat City</t>
  </si>
  <si>
    <t>Dist- Pali</t>
  </si>
  <si>
    <r>
      <t xml:space="preserve">Ph. 9001884272     </t>
    </r>
    <r>
      <rPr>
        <b/>
        <sz val="18"/>
        <color indexed="17"/>
        <rFont val="Wingdings"/>
        <charset val="2"/>
      </rPr>
      <t>(</t>
    </r>
  </si>
  <si>
    <t>V./P. - Chandawal Nagar, Teh.- sojat city, Dist.- Pali (Raj) 306306</t>
  </si>
  <si>
    <r>
      <t xml:space="preserve">vki bl ,Dly izksxzke ij dk;Z djus ls igys for foHkkx] jktLFkku ljdkj }kjk tkjh u;s :Yl o fu;e foHkkx dh </t>
    </r>
    <r>
      <rPr>
        <sz val="14"/>
        <rFont val="Calibri"/>
        <family val="2"/>
        <scheme val="minor"/>
      </rPr>
      <t xml:space="preserve">website </t>
    </r>
    <r>
      <rPr>
        <sz val="14"/>
        <rFont val="Kruti Dev 010"/>
      </rPr>
      <t>vFkok ys[kk foK ls t:j i&lt;+sA bl ,Dly izksxzke esa iq.kZ lko/kkuh cjrh xbZ gSa] fQj Hkh foHkkx ds fu;e loksZijh ekusaA</t>
    </r>
  </si>
  <si>
    <r>
      <t xml:space="preserve">bl izksxzke ls lVhd vkmViqV ysus gsrq vki ls fuosnu jgsxk fd lcls igys </t>
    </r>
    <r>
      <rPr>
        <sz val="14"/>
        <rFont val="Calibri"/>
        <family val="2"/>
        <scheme val="minor"/>
      </rPr>
      <t>MASTER Sheet</t>
    </r>
    <r>
      <rPr>
        <sz val="14"/>
        <rFont val="Kruti Dev 010"/>
      </rPr>
      <t xml:space="preserve"> dh ,UV~zh lko/kkuh iwoZd Hkjsa A dksbZ Hkh dkWye [kkyh ugh j[ksaA tks tks lwpuk,W Hkjuh gSa] muds fy, lQsn dyj esa vuykWd lsy gSa] ogkW ij izfof"V;kW bUnzkt djsa A mlds ckn is dsydqys'ku 'khV esa vkxsa c&lt;+saA</t>
    </r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</si>
  <si>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Kruti Dev 010"/>
      </rPr>
      <t xml:space="preserve">ds fy, ,fj;j udn tek gksxk vkSj </t>
    </r>
    <r>
      <rPr>
        <sz val="12"/>
        <rFont val="Calibri"/>
        <family val="2"/>
        <scheme val="minor"/>
      </rPr>
      <t xml:space="preserve">GPF </t>
    </r>
    <r>
      <rPr>
        <sz val="12"/>
        <rFont val="Kruti Dev 010"/>
      </rPr>
      <t xml:space="preserve"> </t>
    </r>
    <r>
      <rPr>
        <sz val="14"/>
        <rFont val="Kruti Dev 010"/>
      </rPr>
      <t>dkfeZd dk ,fj;j</t>
    </r>
    <r>
      <rPr>
        <sz val="12"/>
        <rFont val="Kruti Dev 010"/>
      </rPr>
      <t xml:space="preserve"> </t>
    </r>
    <r>
      <rPr>
        <sz val="12"/>
        <rFont val="Calibri"/>
        <family val="2"/>
        <scheme val="minor"/>
      </rPr>
      <t xml:space="preserve">1-1-17 </t>
    </r>
    <r>
      <rPr>
        <sz val="14"/>
        <rFont val="Kruti Dev 010"/>
      </rPr>
      <t>lssa</t>
    </r>
    <r>
      <rPr>
        <sz val="12"/>
        <rFont val="Kruti Dev 010"/>
      </rPr>
      <t xml:space="preserve">  </t>
    </r>
    <r>
      <rPr>
        <sz val="12"/>
        <rFont val="Calibri"/>
        <family val="2"/>
        <scheme val="minor"/>
      </rPr>
      <t>30-9-17</t>
    </r>
    <r>
      <rPr>
        <sz val="14"/>
        <rFont val="Kruti Dev 010"/>
      </rPr>
      <t xml:space="preserve"> rd dk ,fj;j thih,Q esa tek gksxkA</t>
    </r>
  </si>
  <si>
    <t>bl izksxzke dks NBsa vkSj lkrosa nksuksa osrueku dks /;ku esa j[k dj cuk;k gSaA fQj Hkh =qfV jguk lEHko gSa A vr% vki for foHkkx ] jktLFkku ljdkj ds vkns'k gh loksZijh ekusa A</t>
  </si>
  <si>
    <t>;g ,Dly izksaxzke lHkh dkfeZdksa ds fy, leku :i ls rS;kj fd;k x;k gSA ladyu ,oa x.kuk esa iw.kZ lko/kkuh j[kh xbZ gSA fQj Hkh =qfV ;k fdlh Hkh izdkj dh fofHkUurk dh fLFkfr esa foHkkx ds fu;e gh ekU; gSA rS;kjdrkZ dk dksbZ mÙkjnkf;Ro ugha gksxkA</t>
  </si>
  <si>
    <r>
      <t xml:space="preserve">vkidksa ekLVj 'khV ij dsoy 1 tuojh 2016 dk cSfld xzsM is lfgr fy[kuk gSa vkSj vkidksa xzsM is lysDV cVu dh lgk;rk ls lysDV djds fy[kuk gSaA blds vykok vxj vkids bl nkSjku </t>
    </r>
    <r>
      <rPr>
        <sz val="14"/>
        <rFont val="Calibri"/>
        <family val="2"/>
        <scheme val="minor"/>
      </rPr>
      <t>ACP</t>
    </r>
    <r>
      <rPr>
        <sz val="14"/>
        <rFont val="Kruti Dev 010"/>
      </rPr>
      <t xml:space="preserve"> yxh gSa rks </t>
    </r>
    <r>
      <rPr>
        <sz val="14"/>
        <rFont val="Calibri"/>
        <family val="2"/>
        <scheme val="minor"/>
      </rPr>
      <t xml:space="preserve">YES </t>
    </r>
    <r>
      <rPr>
        <sz val="14"/>
        <rFont val="Kruti Dev 010"/>
      </rPr>
      <t xml:space="preserve">vkSj </t>
    </r>
    <r>
      <rPr>
        <sz val="14"/>
        <rFont val="Calibri"/>
        <family val="2"/>
        <scheme val="minor"/>
      </rPr>
      <t>No</t>
    </r>
    <r>
      <rPr>
        <sz val="14"/>
        <rFont val="Kruti Dev 010"/>
      </rPr>
      <t xml:space="preserve"> ds cVu dh lgk;rk ls lysDV djs vkSj fQDl is ls fu;fer osru gqvk gSa rks vkidks jsxqyj is lysDV djuk gS] ugh rks vkidks dqN Hkh ugh NsM+uk gSa lc vkVks tujsV gksxkA </t>
    </r>
  </si>
  <si>
    <t>Statement Fixation Sheet</t>
  </si>
  <si>
    <t>bl 'khV ij vki dsoy ekLVj 'khV okyh Ø-l- ,UVj dj dkfeZd dk fQDls'ku vkMZj rS;kj dj ldrsa gSaA ogk ,UV~Zh ugh djuh gSaA ekLVj 'khV o is dsydqys'ku 'khV ls MkVk vkVks tujsV gksdj vk;saxsA t:jr iM+us ij rkjh[k pSUt ;gk ls dj ldrs gSaA</t>
  </si>
  <si>
    <t>option Farm Sheet</t>
  </si>
  <si>
    <r>
      <t xml:space="preserve">bl 'khV ls vki fdlh dkfeZd dk </t>
    </r>
    <r>
      <rPr>
        <sz val="12"/>
        <rFont val="Calibri"/>
        <family val="2"/>
        <scheme val="minor"/>
      </rPr>
      <t xml:space="preserve">Option Farm </t>
    </r>
    <r>
      <rPr>
        <sz val="12"/>
        <rFont val="Kruti Dev 010"/>
      </rPr>
      <t xml:space="preserve"> </t>
    </r>
    <r>
      <rPr>
        <sz val="14"/>
        <rFont val="Kruti Dev 010"/>
      </rPr>
      <t>rS;kj dj ldrs gSa rFkk lkFk gh vxj vkidks [kkyh izi= dh t:jr gks rks ml 'khV esa mij ihys dyj dh vuykWd lsy ij Ø-l- gVk nsos A izi= [kkyh gks tk;sxkA</t>
    </r>
  </si>
  <si>
    <t>Fiting And Fixation Sheet</t>
  </si>
  <si>
    <r>
      <t xml:space="preserve">bu nksuksa 'khVks lssa vki ftl dkfeZd dh lqpuk tujsV djuk pkgrs gSaA vki ekLVj 'khV okyh Ø-l- fy[kdj dj ldrs gSa A lHkh izdkj ds  </t>
    </r>
    <r>
      <rPr>
        <sz val="12"/>
        <rFont val="Calibri"/>
        <family val="2"/>
        <scheme val="minor"/>
      </rPr>
      <t>DATA</t>
    </r>
    <r>
      <rPr>
        <sz val="12"/>
        <rFont val="Kruti Dev 010"/>
      </rPr>
      <t xml:space="preserve"> </t>
    </r>
    <r>
      <rPr>
        <sz val="14"/>
        <rFont val="Kruti Dev 010"/>
      </rPr>
      <t xml:space="preserve">bu 'khV ij </t>
    </r>
    <r>
      <rPr>
        <sz val="12"/>
        <rFont val="Kruti Dev 010"/>
      </rPr>
      <t xml:space="preserve"> </t>
    </r>
    <r>
      <rPr>
        <sz val="12"/>
        <rFont val="Calibri"/>
        <family val="2"/>
        <scheme val="minor"/>
      </rPr>
      <t xml:space="preserve">Master Sheet &amp; Pay Calculation sheets </t>
    </r>
    <r>
      <rPr>
        <sz val="12"/>
        <rFont val="Kruti Dev 010"/>
      </rPr>
      <t xml:space="preserve"> </t>
    </r>
    <r>
      <rPr>
        <sz val="14"/>
        <rFont val="Kruti Dev 010"/>
      </rPr>
      <t>ls</t>
    </r>
    <r>
      <rPr>
        <sz val="12"/>
        <rFont val="Kruti Dev 010"/>
      </rPr>
      <t xml:space="preserve"> </t>
    </r>
    <r>
      <rPr>
        <sz val="14"/>
        <rFont val="Kruti Dev 010"/>
      </rPr>
      <t xml:space="preserve">Lor% vk;saxsA bl 'khV esa vkidks </t>
    </r>
    <r>
      <rPr>
        <sz val="12"/>
        <rFont val="Calibri"/>
        <family val="2"/>
        <scheme val="minor"/>
      </rPr>
      <t>Edit</t>
    </r>
    <r>
      <rPr>
        <sz val="12"/>
        <rFont val="Kruti Dev 010"/>
      </rPr>
      <t xml:space="preserve"> </t>
    </r>
    <r>
      <rPr>
        <sz val="14"/>
        <rFont val="Kruti Dev 010"/>
      </rPr>
      <t>dh vuqefr ugha gSA dsoy dqN vuykWd lsy gS ] tgk ij vki vius eu eqrkfcd lwpuk izkIr dj ldrs gSaA</t>
    </r>
  </si>
  <si>
    <r>
      <rPr>
        <sz val="12"/>
        <rFont val="Calibri"/>
        <family val="2"/>
        <scheme val="minor"/>
      </rPr>
      <t>Sheets</t>
    </r>
    <r>
      <rPr>
        <sz val="12"/>
        <rFont val="Kruti Dev 010"/>
      </rPr>
      <t xml:space="preserve"> </t>
    </r>
    <r>
      <rPr>
        <sz val="14"/>
        <rFont val="Kruti Dev 010"/>
      </rPr>
      <t>dh</t>
    </r>
    <r>
      <rPr>
        <sz val="12"/>
        <rFont val="Kruti Dev 010"/>
      </rPr>
      <t xml:space="preserve"> </t>
    </r>
    <r>
      <rPr>
        <sz val="14"/>
        <rFont val="Kruti Dev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Calibri"/>
        <family val="2"/>
        <scheme val="minor"/>
      </rPr>
      <t xml:space="preserve"> </t>
    </r>
    <r>
      <rPr>
        <sz val="14"/>
        <rFont val="Kruti Dev 010"/>
      </rPr>
      <t>ij</t>
    </r>
    <r>
      <rPr>
        <sz val="12"/>
        <rFont val="Kruti Dev 010"/>
      </rPr>
      <t xml:space="preserve"> </t>
    </r>
    <r>
      <rPr>
        <sz val="12"/>
        <rFont val="Calibri"/>
        <family val="2"/>
        <scheme val="minor"/>
      </rPr>
      <t>Page Setup</t>
    </r>
    <r>
      <rPr>
        <sz val="12"/>
        <rFont val="Kruti Dev 010"/>
      </rPr>
      <t xml:space="preserve"> </t>
    </r>
    <r>
      <rPr>
        <sz val="14"/>
        <rFont val="Kruti Dev 010"/>
      </rPr>
      <t>fd;k gqvk gSA igys vki fizaV fiz;w ns[k ysosa A fQj vki budk fizUV ys ldrsa gSaA</t>
    </r>
  </si>
  <si>
    <t xml:space="preserve">vkidks bl ,Dly izksxzke esa dqy 8 'khVs feysxhA ysfdu vkidk 90 izfr'kr dke dsoy ekLVj 'khV ij gksxkA 5 izfr'kr dke is dsydqys'ku 'khV ij gksxk vkSj 'ks"k 'khV~l ds fy, dssoy ek= 5 izfr'kr dke cpk gSaA </t>
  </si>
  <si>
    <t>Mid</t>
  </si>
  <si>
    <t>mid</t>
  </si>
  <si>
    <t>after</t>
  </si>
  <si>
    <t xml:space="preserve"> Date For Fixation</t>
  </si>
  <si>
    <t>funsZ'k</t>
  </si>
  <si>
    <t>Basic</t>
  </si>
  <si>
    <t>g.p.</t>
  </si>
  <si>
    <t>Non ACP</t>
  </si>
  <si>
    <t xml:space="preserve">Hereby elect to continue on Running Pay </t>
  </si>
  <si>
    <t>Band and grade Pay of my substantive/officiating post mentioned</t>
  </si>
  <si>
    <r>
      <t xml:space="preserve">ftl dkfeZd dk vkIlu QkeZ Hkjuk gks ;k rS;kj djuk gks] ml dkfeZd ds Ø-l- tks vkius ekLVj 'khV ij nh gSa] og </t>
    </r>
    <r>
      <rPr>
        <b/>
        <sz val="14"/>
        <color rgb="FFFF0000"/>
        <rFont val="Kruti Dev 010"/>
      </rPr>
      <t>Ø-l- lsy uacj ch&amp;1 esa ihys dyj dh lsy esa yxkrs gh ml dkfeZd dh  iq.kZ lwpuk vkVkstujsV gksdj bl QkeZ esa fQy gks tk;sxhaA</t>
    </r>
    <r>
      <rPr>
        <b/>
        <sz val="14"/>
        <rFont val="Kruti Dev 010"/>
      </rPr>
      <t xml:space="preserve"> vxj vkidks [kkyh vkIlu QkeZ pkfg, gks rks vki fiys dyj okyh lsy tgkW Ø-l- fy[kh gSa ] mldks feVkrs gh QkeZ [kyh gks tk;sxk vkSj vki fizUV ,&amp;4 lkbZt esa fudky ldrs gSaA</t>
    </r>
  </si>
  <si>
    <t xml:space="preserve">Present Basic + Grade Pay  </t>
  </si>
  <si>
    <t xml:space="preserve">Present Grade Pay  </t>
  </si>
  <si>
    <t>GSSS MURDAWA</t>
  </si>
  <si>
    <t>`1</t>
  </si>
  <si>
    <t>JUGGARAM PATEL</t>
  </si>
  <si>
    <t xml:space="preserve">ftyk f'k{kk vf/kdkjh ¼ek/;fed½] ikyh </t>
  </si>
  <si>
    <t>MOHAN LAL JAT</t>
  </si>
  <si>
    <t>KUSUM LATA</t>
  </si>
  <si>
    <t>SHIVPRASAD J SONI</t>
  </si>
  <si>
    <t>VINOD KUMAR</t>
  </si>
  <si>
    <t>SATYANARAYAN LOHAR</t>
  </si>
  <si>
    <t>GOVIND LAL TAILOR</t>
  </si>
  <si>
    <t>ARJUNSINGH BHATI</t>
  </si>
  <si>
    <t>KHIVRAJ CHOUHAN</t>
  </si>
  <si>
    <t>JAI PRAKASH SOLANKI</t>
  </si>
  <si>
    <t>BHANU PRIYA</t>
  </si>
  <si>
    <t>rooparam</t>
  </si>
  <si>
    <t>gups udeshi kuaa</t>
  </si>
  <si>
    <t>WEBSITE LINK PAGE                                                                                                                                                                                                                                                                                                                                                                                                                                                                                                                                                                                                                                                                                                                                                                                                      https://rajteachers.com/utilities.php?page=pcsoft</t>
  </si>
  <si>
    <r>
      <t xml:space="preserve">lcls igys </t>
    </r>
    <r>
      <rPr>
        <sz val="14"/>
        <rFont val="Calibri"/>
        <family val="2"/>
        <scheme val="minor"/>
      </rPr>
      <t xml:space="preserve">www.rajteachers.com  </t>
    </r>
    <r>
      <rPr>
        <sz val="14"/>
        <rFont val="Kruti Dev 010"/>
      </rPr>
      <t>tks jktLFkku 'kSf{kd lekpkj dh osclkbZV gSa vkSj</t>
    </r>
    <r>
      <rPr>
        <sz val="14"/>
        <rFont val="Calibri"/>
        <family val="2"/>
        <scheme val="minor"/>
      </rPr>
      <t xml:space="preserve"> www.rajteachers.com</t>
    </r>
    <r>
      <rPr>
        <sz val="14"/>
        <rFont val="Kruti Dev 010"/>
      </rPr>
      <t xml:space="preserve"> ls u;k o viMsV izksxzke MkmuyksM djsasaA mlds ckn vki bl izksxzke ij 25 dkfeZdksa dk fQDls'ku o fQfVax vkMZj rFkk lkFk fjokbZt is ds vuqlkj fQDls'ku ,fj;j Hkh cuk ldrsa gSaA viMSV dh t:jr iM+h rks 'kSf{kd lekpkj dh osclkbZV </t>
    </r>
    <r>
      <rPr>
        <sz val="14"/>
        <rFont val="Calibri"/>
        <family val="2"/>
        <scheme val="minor"/>
      </rPr>
      <t>www.rajteachers.com</t>
    </r>
    <r>
      <rPr>
        <sz val="14"/>
        <rFont val="Kruti Dev 010"/>
      </rPr>
      <t xml:space="preserve"> ij gh miyC/k jgsxkA</t>
    </r>
  </si>
  <si>
    <r>
      <t xml:space="preserve">vxj vkius T;knk ,fMV dj fn;s gSa vkSj dgh ij fnDdr vk jgh gks rks vki mij fn;s x;s fyad ist ls </t>
    </r>
    <r>
      <rPr>
        <sz val="14"/>
        <rFont val="Calibri"/>
        <family val="2"/>
        <scheme val="minor"/>
      </rPr>
      <t xml:space="preserve">www.rajteachers.com </t>
    </r>
    <r>
      <rPr>
        <sz val="14"/>
        <rFont val="Kruti Dev 010"/>
      </rPr>
      <t>ls u;k izksxzke MkmuyksM dj ysosA</t>
    </r>
  </si>
  <si>
    <r>
      <t xml:space="preserve">fdlk Hkh çdkj dh =qfV] leL;k ;k lq&gt;ko gks rks lknj vkefU=r gS A bl ,Dly izksxzke esa tc Hkh la'kks/ku gksrk gSa] rks bldk viMsV </t>
    </r>
    <r>
      <rPr>
        <sz val="16"/>
        <color indexed="8"/>
        <rFont val="Calibri"/>
        <family val="2"/>
        <scheme val="minor"/>
      </rPr>
      <t xml:space="preserve">www.rajteachers.com </t>
    </r>
    <r>
      <rPr>
        <sz val="16"/>
        <color indexed="8"/>
        <rFont val="Kruti Dev 010"/>
      </rPr>
      <t xml:space="preserve">ij miyC/k jgsxkA izksxzke ges'kk mDr osclkbZV ls u;k gh MkmuyksM djds bLrseky djsaA                                                                                                                                                </t>
    </r>
    <r>
      <rPr>
        <b/>
        <u/>
        <sz val="16"/>
        <color rgb="FFC00000"/>
        <rFont val="Kruti Dev 010"/>
      </rPr>
      <t>gj {k.k] gj txg vkidh lsok esa rRij</t>
    </r>
  </si>
  <si>
    <t>MADAN LAL PILANIYA</t>
  </si>
  <si>
    <t>GSSS CHADI CHAUTINA</t>
  </si>
  <si>
    <t>DISTRICT EDUCATION OFFICER (SECONDRY) II,JODHPUR</t>
  </si>
  <si>
    <t>DISTRICT EDUCATION OFFICER (SECONDRY)II , JODHPUR</t>
  </si>
</sst>
</file>

<file path=xl/styles.xml><?xml version="1.0" encoding="utf-8"?>
<styleSheet xmlns="http://schemas.openxmlformats.org/spreadsheetml/2006/main">
  <numFmts count="3">
    <numFmt numFmtId="164" formatCode="###0;###0"/>
    <numFmt numFmtId="165" formatCode="[$-409]d/mmm/yyyy;@"/>
    <numFmt numFmtId="167" formatCode="[$-409]mmm/yy;@"/>
  </numFmts>
  <fonts count="14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 tint="0.39997558519241921"/>
      <name val="Calibri"/>
      <family val="2"/>
      <scheme val="minor"/>
    </font>
    <font>
      <b/>
      <sz val="14"/>
      <color rgb="FFFF0000"/>
      <name val="Kruti Dev 010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Kruti Dev 010"/>
    </font>
    <font>
      <b/>
      <sz val="14"/>
      <name val="Calibri"/>
      <family val="2"/>
      <scheme val="minor"/>
    </font>
    <font>
      <b/>
      <sz val="14"/>
      <color theme="0"/>
      <name val="Kruti Dev 010"/>
    </font>
    <font>
      <b/>
      <sz val="22"/>
      <color rgb="FF7030A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2"/>
      <color rgb="FF0070C0"/>
      <name val="Calibri"/>
      <family val="2"/>
    </font>
    <font>
      <b/>
      <sz val="22"/>
      <color rgb="FF0070C0"/>
      <name val="Wingdings"/>
      <charset val="2"/>
    </font>
    <font>
      <b/>
      <sz val="16"/>
      <color rgb="FFFF0000"/>
      <name val="Calibri"/>
      <family val="2"/>
      <scheme val="minor"/>
    </font>
    <font>
      <b/>
      <sz val="12"/>
      <color theme="0"/>
      <name val="Kruti Dev 010"/>
    </font>
    <font>
      <sz val="9"/>
      <color rgb="FF000000"/>
      <name val="Calibri"/>
      <family val="2"/>
    </font>
    <font>
      <sz val="9"/>
      <color rgb="FF3A2F42"/>
      <name val="Calibri"/>
      <family val="2"/>
    </font>
    <font>
      <sz val="9"/>
      <color rgb="FF361634"/>
      <name val="Calibri"/>
      <family val="2"/>
    </font>
    <font>
      <sz val="9"/>
      <name val="Calibri"/>
      <family val="2"/>
    </font>
    <font>
      <sz val="9"/>
      <color rgb="FF5B5264"/>
      <name val="Calibri"/>
      <family val="2"/>
    </font>
    <font>
      <sz val="8"/>
      <color rgb="FF000000"/>
      <name val="Calibri"/>
      <family val="2"/>
    </font>
    <font>
      <sz val="9"/>
      <color rgb="FF494256"/>
      <name val="Calibri"/>
      <family val="2"/>
    </font>
    <font>
      <sz val="9"/>
      <name val="Calibri"/>
      <family val="2"/>
    </font>
    <font>
      <sz val="9"/>
      <color rgb="FF5B5264"/>
      <name val="Calibri"/>
      <family val="2"/>
    </font>
    <font>
      <i/>
      <sz val="9"/>
      <color rgb="FF5B5264"/>
      <name val="Calibri"/>
      <family val="2"/>
    </font>
    <font>
      <sz val="9"/>
      <color rgb="FF696277"/>
      <name val="Calibri"/>
      <family val="2"/>
    </font>
    <font>
      <sz val="9"/>
      <color rgb="FF494256"/>
      <name val="Calibri"/>
      <family val="2"/>
    </font>
    <font>
      <sz val="9"/>
      <color rgb="FF361634"/>
      <name val="Calibri"/>
      <family val="2"/>
    </font>
    <font>
      <sz val="9"/>
      <color rgb="FF3A2F42"/>
      <name val="Calibri"/>
      <family val="2"/>
    </font>
    <font>
      <sz val="12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Kruti Dev 010"/>
    </font>
    <font>
      <b/>
      <sz val="10"/>
      <color theme="1"/>
      <name val="Calibri"/>
      <family val="2"/>
      <scheme val="minor"/>
    </font>
    <font>
      <b/>
      <sz val="14"/>
      <color theme="9" tint="0.59999389629810485"/>
      <name val="Kruti Dev 010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9" tint="0.39997558519241921"/>
      <name val="Kruti Dev 010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.5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5" tint="0.3999755851924192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6"/>
      <color rgb="FF7030A0"/>
      <name val="Calibri"/>
      <family val="2"/>
    </font>
    <font>
      <b/>
      <i/>
      <u/>
      <sz val="16"/>
      <color rgb="FF00B0F0"/>
      <name val="Calibri"/>
      <family val="2"/>
      <scheme val="minor"/>
    </font>
    <font>
      <b/>
      <u/>
      <sz val="16"/>
      <color theme="2" tint="-0.89999084444715716"/>
      <name val="Kruti Dev 010"/>
    </font>
    <font>
      <b/>
      <sz val="14"/>
      <color rgb="FF92D05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7030A0"/>
      <name val="Kruti Dev 010"/>
    </font>
    <font>
      <b/>
      <sz val="14"/>
      <color theme="7" tint="0.39997558519241921"/>
      <name val="Kruti Dev 010"/>
    </font>
    <font>
      <b/>
      <sz val="14"/>
      <color rgb="FFFFFF00"/>
      <name val="Kruti Dev 010"/>
    </font>
    <font>
      <b/>
      <sz val="14"/>
      <color rgb="FF00B0F0"/>
      <name val="Kruti Dev 010"/>
    </font>
    <font>
      <b/>
      <sz val="14"/>
      <color rgb="FFFFC0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theme="4" tint="0.59999389629810485"/>
      <name val="Calibri"/>
      <family val="2"/>
      <scheme val="minor"/>
    </font>
    <font>
      <b/>
      <sz val="14"/>
      <color theme="5" tint="0.59999389629810485"/>
      <name val="Calibri"/>
      <family val="2"/>
      <scheme val="minor"/>
    </font>
    <font>
      <b/>
      <sz val="14"/>
      <color theme="7" tint="0.79998168889431442"/>
      <name val="Calibri"/>
      <family val="2"/>
    </font>
    <font>
      <b/>
      <sz val="14"/>
      <color theme="7" tint="0.79998168889431442"/>
      <name val="Wingdings"/>
      <charset val="2"/>
    </font>
    <font>
      <b/>
      <sz val="14"/>
      <color theme="7" tint="0.79998168889431442"/>
      <name val="Calibri"/>
      <family val="2"/>
      <scheme val="minor"/>
    </font>
    <font>
      <b/>
      <sz val="14"/>
      <color rgb="FFFFC000"/>
      <name val="Wingdings"/>
      <charset val="2"/>
    </font>
    <font>
      <b/>
      <sz val="14"/>
      <color rgb="FF92D050"/>
      <name val="Wingdings"/>
      <charset val="2"/>
    </font>
    <font>
      <b/>
      <sz val="14"/>
      <color rgb="FF92D050"/>
      <name val="Calibri"/>
      <family val="2"/>
    </font>
    <font>
      <sz val="11"/>
      <color theme="7" tint="0.3999755851924192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6"/>
      <color rgb="FFFFFF00"/>
      <name val="Kruti Dev 010"/>
    </font>
    <font>
      <b/>
      <sz val="12"/>
      <color rgb="FFFFFF00"/>
      <name val="Calibri"/>
      <family val="2"/>
      <scheme val="minor"/>
    </font>
    <font>
      <b/>
      <sz val="12"/>
      <color rgb="FFFFFF00"/>
      <name val="Kruti Dev 010"/>
    </font>
    <font>
      <sz val="11"/>
      <color theme="8" tint="-0.249977111117893"/>
      <name val="Calibri"/>
      <family val="2"/>
      <scheme val="minor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14"/>
      <color rgb="FF92D050"/>
      <name val="Kruti Dev 010"/>
    </font>
    <font>
      <b/>
      <sz val="16"/>
      <color theme="9" tint="0.39997558519241921"/>
      <name val="Kruti Dev 010"/>
    </font>
    <font>
      <b/>
      <sz val="12"/>
      <color theme="9" tint="0.39997558519241921"/>
      <name val="Calibri"/>
      <family val="2"/>
      <scheme val="minor"/>
    </font>
    <font>
      <b/>
      <sz val="12"/>
      <color theme="9" tint="0.39997558519241921"/>
      <name val="Kruti Dev 010"/>
    </font>
    <font>
      <b/>
      <sz val="11"/>
      <color rgb="FFFF0000"/>
      <name val="Calibri"/>
      <family val="2"/>
      <scheme val="minor"/>
    </font>
    <font>
      <b/>
      <sz val="14"/>
      <color rgb="FF00B050"/>
      <name val="Kruti Dev 010"/>
    </font>
    <font>
      <b/>
      <sz val="12"/>
      <color rgb="FF00B050"/>
      <name val="Calibri"/>
      <family val="2"/>
      <scheme val="minor"/>
    </font>
    <font>
      <b/>
      <sz val="12"/>
      <color rgb="FF00B050"/>
      <name val="Kruti Dev 010"/>
    </font>
    <font>
      <b/>
      <sz val="16"/>
      <color rgb="FF00B050"/>
      <name val="Kruti Dev 010"/>
    </font>
    <font>
      <b/>
      <sz val="12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2"/>
      <color rgb="FF00B0F0"/>
      <name val="Kruti Dev 010"/>
    </font>
    <font>
      <b/>
      <sz val="16"/>
      <color rgb="FF00B0F0"/>
      <name val="Kruti Dev 010"/>
    </font>
    <font>
      <b/>
      <sz val="16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7030A0"/>
      <name val="Kruti Dev 010"/>
    </font>
    <font>
      <b/>
      <sz val="16"/>
      <color rgb="FF7030A0"/>
      <name val="Kruti Dev 010"/>
    </font>
    <font>
      <b/>
      <sz val="12"/>
      <color rgb="FFFF0000"/>
      <name val="Calibri"/>
      <family val="2"/>
      <scheme val="minor"/>
    </font>
    <font>
      <b/>
      <sz val="12"/>
      <color rgb="FFFF0000"/>
      <name val="Kruti Dev 010"/>
    </font>
    <font>
      <b/>
      <sz val="16"/>
      <color rgb="FFFF0000"/>
      <name val="Kruti Dev 010"/>
    </font>
    <font>
      <b/>
      <sz val="14"/>
      <color rgb="FFFFC000"/>
      <name val="Kruti Dev 010"/>
    </font>
    <font>
      <b/>
      <sz val="16"/>
      <color rgb="FFFFC000"/>
      <name val="Kruti Dev 010"/>
    </font>
    <font>
      <b/>
      <sz val="16"/>
      <color theme="7" tint="0.39997558519241921"/>
      <name val="Kruti Dev 010"/>
    </font>
    <font>
      <b/>
      <sz val="14"/>
      <color theme="8" tint="0.7999816888943144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2" tint="-0.89999084444715716"/>
      <name val="Calibri"/>
      <family val="2"/>
      <scheme val="minor"/>
    </font>
    <font>
      <b/>
      <sz val="16"/>
      <color rgb="FF92D050"/>
      <name val="Kruti Dev 010"/>
    </font>
    <font>
      <sz val="12"/>
      <name val="Calibri"/>
      <family val="2"/>
      <scheme val="minor"/>
    </font>
    <font>
      <sz val="11"/>
      <color rgb="FFFFFF00"/>
      <name val="Calibri"/>
      <family val="2"/>
      <scheme val="minor"/>
    </font>
    <font>
      <sz val="12"/>
      <name val="Kruti Dev 010"/>
    </font>
    <font>
      <b/>
      <sz val="14"/>
      <name val="Times New Roman"/>
      <family val="1"/>
    </font>
    <font>
      <sz val="10"/>
      <name val="Arial"/>
      <family val="2"/>
    </font>
    <font>
      <sz val="14"/>
      <name val="Kruti Dev 010"/>
    </font>
    <font>
      <sz val="14"/>
      <name val="Calibri"/>
      <family val="2"/>
      <scheme val="minor"/>
    </font>
    <font>
      <b/>
      <sz val="14"/>
      <name val="Calibri"/>
      <family val="2"/>
    </font>
    <font>
      <b/>
      <sz val="14"/>
      <color rgb="FF0000FF"/>
      <name val="Kruti Dev 010"/>
    </font>
    <font>
      <sz val="18"/>
      <name val="Calibri"/>
      <family val="2"/>
      <scheme val="minor"/>
    </font>
    <font>
      <sz val="16"/>
      <color indexed="8"/>
      <name val="Kruti Dev 010"/>
    </font>
    <font>
      <sz val="16"/>
      <color indexed="8"/>
      <name val="Calibri"/>
      <family val="2"/>
      <scheme val="minor"/>
    </font>
    <font>
      <b/>
      <u/>
      <sz val="16"/>
      <color rgb="FFC00000"/>
      <name val="Kruti Dev 010"/>
    </font>
    <font>
      <sz val="18"/>
      <name val="Kruti Dev 010"/>
    </font>
    <font>
      <sz val="18"/>
      <name val="Arial"/>
      <family val="2"/>
    </font>
    <font>
      <b/>
      <sz val="18"/>
      <color indexed="10"/>
      <name val="Calibri"/>
      <family val="2"/>
    </font>
    <font>
      <b/>
      <sz val="18"/>
      <color indexed="36"/>
      <name val="Calibri"/>
      <family val="2"/>
    </font>
    <font>
      <b/>
      <sz val="18"/>
      <color indexed="56"/>
      <name val="Calibri"/>
      <family val="2"/>
    </font>
    <font>
      <b/>
      <sz val="18"/>
      <color indexed="60"/>
      <name val="Calibri"/>
      <family val="2"/>
    </font>
    <font>
      <b/>
      <sz val="18"/>
      <color indexed="17"/>
      <name val="Calibri"/>
      <family val="2"/>
    </font>
    <font>
      <b/>
      <sz val="18"/>
      <color indexed="17"/>
      <name val="Wingdings"/>
      <charset val="2"/>
    </font>
    <font>
      <b/>
      <u/>
      <sz val="18"/>
      <color theme="10"/>
      <name val="Calibri"/>
      <family val="2"/>
    </font>
    <font>
      <b/>
      <sz val="18"/>
      <color rgb="FFC00000"/>
      <name val="Comic Sans MS"/>
      <family val="4"/>
    </font>
    <font>
      <b/>
      <sz val="16"/>
      <color rgb="FF002060"/>
      <name val="Calibri"/>
      <family val="2"/>
      <scheme val="minor"/>
    </font>
    <font>
      <b/>
      <sz val="18"/>
      <color rgb="FFFFFF00"/>
      <name val="Kruti Dev 010"/>
    </font>
    <font>
      <b/>
      <sz val="14"/>
      <color rgb="FFC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EB4E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double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theme="5"/>
      </bottom>
      <diagonal/>
    </border>
    <border>
      <left style="double">
        <color theme="5"/>
      </left>
      <right style="double">
        <color theme="5"/>
      </right>
      <top/>
      <bottom style="double">
        <color theme="5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double">
        <color theme="5"/>
      </left>
      <right/>
      <top style="double">
        <color theme="5"/>
      </top>
      <bottom style="double">
        <color theme="5"/>
      </bottom>
      <diagonal/>
    </border>
    <border>
      <left/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10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10"/>
      </right>
      <top/>
      <bottom style="thin">
        <color indexed="46"/>
      </bottom>
      <diagonal/>
    </border>
    <border>
      <left style="thin">
        <color indexed="10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10"/>
      </right>
      <top style="thin">
        <color indexed="46"/>
      </top>
      <bottom style="thin">
        <color indexed="46"/>
      </bottom>
      <diagonal/>
    </border>
    <border>
      <left style="thin">
        <color indexed="10"/>
      </left>
      <right style="thin">
        <color indexed="46"/>
      </right>
      <top style="thin">
        <color indexed="46"/>
      </top>
      <bottom style="thin">
        <color indexed="10"/>
      </bottom>
      <diagonal/>
    </border>
    <border>
      <left style="thin">
        <color indexed="46"/>
      </left>
      <right style="thin">
        <color indexed="10"/>
      </right>
      <top style="thin">
        <color indexed="46"/>
      </top>
      <bottom style="thin">
        <color indexed="10"/>
      </bottom>
      <diagonal/>
    </border>
    <border>
      <left style="double">
        <color theme="5"/>
      </left>
      <right style="double">
        <color theme="5"/>
      </right>
      <top style="double">
        <color theme="5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469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7" xfId="0" applyBorder="1" applyProtection="1">
      <protection hidden="1"/>
    </xf>
    <xf numFmtId="164" fontId="20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21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1" fontId="24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4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/>
      <protection hidden="1"/>
    </xf>
    <xf numFmtId="1" fontId="24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4" fontId="26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Font="1" applyFill="1" applyBorder="1" applyAlignment="1" applyProtection="1">
      <alignment horizontal="center" vertical="center"/>
      <protection hidden="1"/>
    </xf>
    <xf numFmtId="0" fontId="27" fillId="0" borderId="23" xfId="0" applyFont="1" applyFill="1" applyBorder="1" applyAlignment="1" applyProtection="1">
      <alignment horizontal="center" vertical="center" wrapText="1"/>
      <protection hidden="1"/>
    </xf>
    <xf numFmtId="1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30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32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31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33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3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2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6" fillId="0" borderId="0" xfId="0" applyFont="1"/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0" fillId="0" borderId="1" xfId="0" applyFont="1" applyBorder="1" applyAlignment="1" applyProtection="1">
      <alignment horizontal="center" vertical="center" wrapText="1"/>
      <protection hidden="1"/>
    </xf>
    <xf numFmtId="0" fontId="44" fillId="0" borderId="0" xfId="0" applyFont="1" applyProtection="1">
      <protection hidden="1"/>
    </xf>
    <xf numFmtId="0" fontId="44" fillId="0" borderId="0" xfId="0" applyFont="1" applyAlignment="1" applyProtection="1"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4" fillId="0" borderId="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19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5" fillId="3" borderId="0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35" fillId="3" borderId="31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4" fillId="0" borderId="0" xfId="0" applyFont="1" applyAlignment="1" applyProtection="1">
      <protection hidden="1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39" fillId="3" borderId="0" xfId="0" applyFont="1" applyFill="1" applyBorder="1" applyAlignment="1" applyProtection="1">
      <alignment horizontal="right" vertical="center"/>
      <protection hidden="1"/>
    </xf>
    <xf numFmtId="0" fontId="9" fillId="3" borderId="0" xfId="0" applyFont="1" applyFill="1" applyBorder="1" applyAlignment="1" applyProtection="1">
      <alignment vertical="top" wrapText="1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Protection="1">
      <protection locked="0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0" fontId="62" fillId="9" borderId="1" xfId="0" applyFont="1" applyFill="1" applyBorder="1" applyProtection="1">
      <protection hidden="1"/>
    </xf>
    <xf numFmtId="0" fontId="64" fillId="10" borderId="1" xfId="0" applyFont="1" applyFill="1" applyBorder="1" applyProtection="1">
      <protection hidden="1"/>
    </xf>
    <xf numFmtId="0" fontId="63" fillId="0" borderId="0" xfId="0" applyFont="1" applyBorder="1" applyAlignment="1" applyProtection="1">
      <alignment horizontal="center" vertical="center"/>
      <protection hidden="1"/>
    </xf>
    <xf numFmtId="0" fontId="0" fillId="8" borderId="0" xfId="0" applyFill="1" applyProtection="1">
      <protection hidden="1"/>
    </xf>
    <xf numFmtId="0" fontId="65" fillId="4" borderId="1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40" fillId="0" borderId="1" xfId="0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protection hidden="1"/>
    </xf>
    <xf numFmtId="14" fontId="1" fillId="2" borderId="0" xfId="0" applyNumberFormat="1" applyFont="1" applyFill="1" applyBorder="1" applyAlignment="1" applyProtection="1">
      <alignment horizontal="left" vertical="center"/>
      <protection hidden="1"/>
    </xf>
    <xf numFmtId="14" fontId="0" fillId="2" borderId="0" xfId="0" applyNumberFormat="1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vertical="center"/>
      <protection locked="0" hidden="1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 hidden="1"/>
    </xf>
    <xf numFmtId="0" fontId="0" fillId="11" borderId="0" xfId="0" applyFill="1" applyBorder="1" applyProtection="1">
      <protection hidden="1"/>
    </xf>
    <xf numFmtId="0" fontId="0" fillId="11" borderId="0" xfId="0" applyFill="1" applyProtection="1">
      <protection hidden="1"/>
    </xf>
    <xf numFmtId="0" fontId="0" fillId="0" borderId="2" xfId="0" applyBorder="1" applyProtection="1">
      <protection hidden="1"/>
    </xf>
    <xf numFmtId="17" fontId="0" fillId="0" borderId="0" xfId="0" applyNumberFormat="1" applyProtection="1">
      <protection hidden="1"/>
    </xf>
    <xf numFmtId="0" fontId="0" fillId="0" borderId="33" xfId="0" applyBorder="1" applyProtection="1">
      <protection hidden="1"/>
    </xf>
    <xf numFmtId="0" fontId="0" fillId="7" borderId="0" xfId="0" applyFill="1" applyBorder="1" applyProtection="1">
      <protection hidden="1"/>
    </xf>
    <xf numFmtId="0" fontId="0" fillId="0" borderId="34" xfId="0" applyBorder="1" applyProtection="1">
      <protection hidden="1"/>
    </xf>
    <xf numFmtId="0" fontId="0" fillId="11" borderId="36" xfId="0" applyFill="1" applyBorder="1" applyProtection="1">
      <protection hidden="1"/>
    </xf>
    <xf numFmtId="0" fontId="0" fillId="11" borderId="38" xfId="0" applyFill="1" applyBorder="1" applyProtection="1">
      <protection hidden="1"/>
    </xf>
    <xf numFmtId="14" fontId="0" fillId="0" borderId="0" xfId="0" applyNumberFormat="1" applyBorder="1" applyProtection="1">
      <protection hidden="1"/>
    </xf>
    <xf numFmtId="0" fontId="0" fillId="7" borderId="34" xfId="0" applyFill="1" applyBorder="1" applyProtection="1">
      <protection hidden="1"/>
    </xf>
    <xf numFmtId="0" fontId="0" fillId="11" borderId="39" xfId="0" applyFill="1" applyBorder="1" applyProtection="1">
      <protection hidden="1"/>
    </xf>
    <xf numFmtId="0" fontId="0" fillId="11" borderId="40" xfId="0" applyFill="1" applyBorder="1" applyProtection="1">
      <protection hidden="1"/>
    </xf>
    <xf numFmtId="0" fontId="70" fillId="0" borderId="0" xfId="0" applyFont="1" applyProtection="1">
      <protection hidden="1"/>
    </xf>
    <xf numFmtId="0" fontId="71" fillId="0" borderId="0" xfId="0" applyFont="1" applyProtection="1">
      <protection hidden="1"/>
    </xf>
    <xf numFmtId="0" fontId="64" fillId="0" borderId="0" xfId="0" applyFont="1" applyProtection="1">
      <protection hidden="1"/>
    </xf>
    <xf numFmtId="0" fontId="42" fillId="11" borderId="0" xfId="0" applyFont="1" applyFill="1" applyBorder="1" applyAlignment="1" applyProtection="1">
      <alignment vertical="center"/>
      <protection hidden="1"/>
    </xf>
    <xf numFmtId="0" fontId="0" fillId="11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2" fillId="13" borderId="0" xfId="0" applyFont="1" applyFill="1" applyAlignment="1" applyProtection="1">
      <alignment wrapText="1"/>
      <protection hidden="1"/>
    </xf>
    <xf numFmtId="17" fontId="0" fillId="0" borderId="0" xfId="0" applyNumberFormat="1" applyAlignment="1" applyProtection="1">
      <alignment wrapText="1"/>
      <protection hidden="1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14" fontId="10" fillId="2" borderId="44" xfId="0" applyNumberFormat="1" applyFont="1" applyFill="1" applyBorder="1" applyAlignment="1" applyProtection="1">
      <alignment horizontal="center" vertical="center"/>
      <protection locked="0"/>
    </xf>
    <xf numFmtId="0" fontId="7" fillId="11" borderId="44" xfId="0" applyFont="1" applyFill="1" applyBorder="1" applyAlignment="1" applyProtection="1">
      <alignment horizontal="center" vertical="center"/>
      <protection hidden="1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167" fontId="58" fillId="2" borderId="44" xfId="0" applyNumberFormat="1" applyFont="1" applyFill="1" applyBorder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horizontal="center" vertical="center"/>
      <protection hidden="1"/>
    </xf>
    <xf numFmtId="0" fontId="69" fillId="11" borderId="44" xfId="0" applyFont="1" applyFill="1" applyBorder="1" applyAlignment="1" applyProtection="1">
      <alignment horizontal="center" vertical="center"/>
      <protection hidden="1"/>
    </xf>
    <xf numFmtId="164" fontId="94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95" fillId="0" borderId="1" xfId="0" applyFont="1" applyFill="1" applyBorder="1" applyAlignment="1" applyProtection="1">
      <alignment horizontal="center" vertical="center"/>
      <protection hidden="1"/>
    </xf>
    <xf numFmtId="1" fontId="28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7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3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95" fillId="0" borderId="0" xfId="0" applyFont="1" applyFill="1" applyBorder="1" applyAlignment="1" applyProtection="1">
      <alignment horizontal="center" vertical="center"/>
      <protection hidden="1"/>
    </xf>
    <xf numFmtId="1" fontId="94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67" fillId="11" borderId="0" xfId="0" applyFont="1" applyFill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0" fillId="0" borderId="35" xfId="0" applyBorder="1" applyProtection="1">
      <protection hidden="1"/>
    </xf>
    <xf numFmtId="0" fontId="0" fillId="16" borderId="35" xfId="0" applyFill="1" applyBorder="1" applyProtection="1">
      <protection hidden="1"/>
    </xf>
    <xf numFmtId="0" fontId="0" fillId="15" borderId="35" xfId="0" applyFill="1" applyBorder="1" applyProtection="1">
      <protection hidden="1"/>
    </xf>
    <xf numFmtId="0" fontId="0" fillId="5" borderId="27" xfId="0" applyFill="1" applyBorder="1" applyProtection="1">
      <protection hidden="1"/>
    </xf>
    <xf numFmtId="0" fontId="0" fillId="16" borderId="27" xfId="0" applyFill="1" applyBorder="1" applyAlignment="1" applyProtection="1">
      <alignment horizontal="center" vertical="center"/>
      <protection hidden="1"/>
    </xf>
    <xf numFmtId="0" fontId="73" fillId="11" borderId="0" xfId="0" applyFont="1" applyFill="1" applyBorder="1" applyAlignment="1" applyProtection="1">
      <alignment vertical="top" wrapText="1"/>
      <protection hidden="1"/>
    </xf>
    <xf numFmtId="0" fontId="74" fillId="11" borderId="0" xfId="0" applyFont="1" applyFill="1" applyBorder="1" applyAlignment="1" applyProtection="1">
      <alignment vertical="top" wrapText="1"/>
      <protection hidden="1"/>
    </xf>
    <xf numFmtId="0" fontId="76" fillId="11" borderId="0" xfId="0" applyFont="1" applyFill="1" applyBorder="1" applyAlignment="1" applyProtection="1">
      <alignment vertical="top" wrapText="1"/>
      <protection hidden="1"/>
    </xf>
    <xf numFmtId="0" fontId="75" fillId="11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18" borderId="26" xfId="0" applyFill="1" applyBorder="1" applyAlignment="1" applyProtection="1">
      <alignment horizontal="center" vertical="center"/>
      <protection hidden="1"/>
    </xf>
    <xf numFmtId="0" fontId="0" fillId="19" borderId="35" xfId="0" applyFill="1" applyBorder="1" applyAlignment="1" applyProtection="1">
      <alignment horizontal="center" vertical="center"/>
      <protection hidden="1"/>
    </xf>
    <xf numFmtId="0" fontId="0" fillId="10" borderId="35" xfId="0" applyFill="1" applyBorder="1" applyAlignment="1" applyProtection="1">
      <alignment horizontal="center" vertical="center"/>
      <protection hidden="1"/>
    </xf>
    <xf numFmtId="0" fontId="0" fillId="6" borderId="35" xfId="0" applyFill="1" applyBorder="1" applyAlignment="1" applyProtection="1">
      <alignment horizontal="center" vertical="center"/>
      <protection hidden="1"/>
    </xf>
    <xf numFmtId="0" fontId="0" fillId="18" borderId="26" xfId="0" applyFill="1" applyBorder="1" applyProtection="1">
      <protection hidden="1"/>
    </xf>
    <xf numFmtId="0" fontId="62" fillId="0" borderId="0" xfId="0" applyFont="1" applyProtection="1">
      <protection hidden="1"/>
    </xf>
    <xf numFmtId="0" fontId="100" fillId="17" borderId="0" xfId="0" applyFont="1" applyFill="1" applyAlignment="1" applyProtection="1">
      <alignment horizontal="center" vertical="center"/>
      <protection hidden="1"/>
    </xf>
    <xf numFmtId="0" fontId="100" fillId="17" borderId="0" xfId="0" applyFont="1" applyFill="1" applyProtection="1">
      <protection hidden="1"/>
    </xf>
    <xf numFmtId="0" fontId="101" fillId="11" borderId="44" xfId="0" applyFont="1" applyFill="1" applyBorder="1" applyAlignment="1" applyProtection="1">
      <alignment horizontal="center" vertical="center" wrapText="1"/>
      <protection hidden="1"/>
    </xf>
    <xf numFmtId="0" fontId="103" fillId="11" borderId="44" xfId="0" applyFont="1" applyFill="1" applyBorder="1" applyAlignment="1" applyProtection="1">
      <alignment horizontal="center" vertical="center" wrapText="1"/>
      <protection hidden="1"/>
    </xf>
    <xf numFmtId="0" fontId="104" fillId="11" borderId="44" xfId="0" applyFont="1" applyFill="1" applyBorder="1" applyAlignment="1" applyProtection="1">
      <alignment horizontal="center" vertical="center" wrapText="1"/>
      <protection hidden="1"/>
    </xf>
    <xf numFmtId="0" fontId="76" fillId="11" borderId="44" xfId="0" applyFont="1" applyFill="1" applyBorder="1" applyAlignment="1" applyProtection="1">
      <alignment horizontal="center" vertical="center" wrapText="1"/>
      <protection hidden="1"/>
    </xf>
    <xf numFmtId="0" fontId="107" fillId="11" borderId="44" xfId="0" applyFont="1" applyFill="1" applyBorder="1" applyAlignment="1" applyProtection="1">
      <alignment horizontal="center" vertical="center" wrapText="1"/>
      <protection hidden="1"/>
    </xf>
    <xf numFmtId="0" fontId="108" fillId="11" borderId="44" xfId="0" applyFont="1" applyFill="1" applyBorder="1" applyAlignment="1" applyProtection="1">
      <alignment horizontal="center" vertical="center" wrapText="1"/>
      <protection hidden="1"/>
    </xf>
    <xf numFmtId="0" fontId="73" fillId="11" borderId="44" xfId="0" applyFont="1" applyFill="1" applyBorder="1" applyAlignment="1" applyProtection="1">
      <alignment horizontal="center" vertical="center" wrapText="1"/>
      <protection hidden="1"/>
    </xf>
    <xf numFmtId="0" fontId="111" fillId="11" borderId="44" xfId="0" applyFont="1" applyFill="1" applyBorder="1" applyAlignment="1" applyProtection="1">
      <alignment horizontal="center" vertical="center" wrapText="1"/>
      <protection hidden="1"/>
    </xf>
    <xf numFmtId="0" fontId="112" fillId="11" borderId="44" xfId="0" applyFont="1" applyFill="1" applyBorder="1" applyAlignment="1" applyProtection="1">
      <alignment horizontal="center" vertical="center" wrapText="1"/>
      <protection hidden="1"/>
    </xf>
    <xf numFmtId="0" fontId="115" fillId="11" borderId="44" xfId="0" applyFont="1" applyFill="1" applyBorder="1" applyAlignment="1" applyProtection="1">
      <alignment horizontal="center" vertical="center" wrapText="1"/>
      <protection hidden="1"/>
    </xf>
    <xf numFmtId="0" fontId="116" fillId="11" borderId="44" xfId="0" applyFont="1" applyFill="1" applyBorder="1" applyAlignment="1" applyProtection="1">
      <alignment horizontal="center" vertical="center" wrapText="1"/>
      <protection hidden="1"/>
    </xf>
    <xf numFmtId="0" fontId="117" fillId="11" borderId="44" xfId="0" applyFont="1" applyFill="1" applyBorder="1" applyAlignment="1" applyProtection="1">
      <alignment horizontal="center" vertical="center" wrapText="1"/>
      <protection hidden="1"/>
    </xf>
    <xf numFmtId="0" fontId="106" fillId="11" borderId="44" xfId="0" applyFont="1" applyFill="1" applyBorder="1" applyAlignment="1" applyProtection="1">
      <alignment horizontal="center" vertical="center"/>
      <protection hidden="1"/>
    </xf>
    <xf numFmtId="0" fontId="54" fillId="11" borderId="44" xfId="0" applyFont="1" applyFill="1" applyBorder="1" applyAlignment="1" applyProtection="1">
      <alignment horizontal="center" vertical="center"/>
      <protection hidden="1"/>
    </xf>
    <xf numFmtId="14" fontId="78" fillId="11" borderId="0" xfId="0" applyNumberFormat="1" applyFont="1" applyFill="1" applyBorder="1" applyAlignment="1" applyProtection="1">
      <alignment horizontal="center" vertical="center" wrapText="1"/>
      <protection hidden="1"/>
    </xf>
    <xf numFmtId="14" fontId="35" fillId="11" borderId="0" xfId="0" applyNumberFormat="1" applyFont="1" applyFill="1" applyBorder="1" applyAlignment="1" applyProtection="1">
      <alignment horizontal="center" vertical="center" wrapText="1"/>
      <protection hidden="1"/>
    </xf>
    <xf numFmtId="0" fontId="90" fillId="11" borderId="0" xfId="0" applyFont="1" applyFill="1" applyBorder="1" applyAlignment="1" applyProtection="1">
      <alignment vertical="center" wrapText="1"/>
      <protection hidden="1"/>
    </xf>
    <xf numFmtId="0" fontId="56" fillId="11" borderId="44" xfId="0" applyFont="1" applyFill="1" applyBorder="1" applyAlignment="1" applyProtection="1">
      <alignment horizontal="center" vertical="center"/>
      <protection hidden="1"/>
    </xf>
    <xf numFmtId="0" fontId="72" fillId="11" borderId="0" xfId="0" applyFont="1" applyFill="1" applyBorder="1" applyAlignment="1" applyProtection="1">
      <alignment horizontal="center"/>
      <protection hidden="1"/>
    </xf>
    <xf numFmtId="0" fontId="72" fillId="11" borderId="0" xfId="0" applyFont="1" applyFill="1" applyBorder="1" applyAlignment="1" applyProtection="1">
      <alignment horizontal="left"/>
      <protection hidden="1"/>
    </xf>
    <xf numFmtId="0" fontId="62" fillId="11" borderId="0" xfId="0" applyFont="1" applyFill="1" applyBorder="1" applyAlignment="1" applyProtection="1">
      <alignment horizontal="center"/>
      <protection hidden="1"/>
    </xf>
    <xf numFmtId="167" fontId="58" fillId="11" borderId="0" xfId="0" applyNumberFormat="1" applyFont="1" applyFill="1" applyBorder="1" applyAlignment="1" applyProtection="1">
      <alignment horizontal="center" vertical="center"/>
      <protection hidden="1"/>
    </xf>
    <xf numFmtId="0" fontId="89" fillId="11" borderId="0" xfId="0" applyFont="1" applyFill="1" applyBorder="1" applyProtection="1">
      <protection hidden="1"/>
    </xf>
    <xf numFmtId="0" fontId="88" fillId="11" borderId="0" xfId="0" applyFont="1" applyFill="1" applyBorder="1" applyProtection="1">
      <protection hidden="1"/>
    </xf>
    <xf numFmtId="0" fontId="87" fillId="11" borderId="0" xfId="0" applyFont="1" applyFill="1" applyBorder="1" applyAlignment="1" applyProtection="1">
      <alignment horizontal="center" vertical="center"/>
      <protection hidden="1"/>
    </xf>
    <xf numFmtId="0" fontId="93" fillId="11" borderId="0" xfId="0" applyFont="1" applyFill="1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0" fontId="0" fillId="0" borderId="10" xfId="0" applyBorder="1" applyAlignment="1" applyProtection="1">
      <protection hidden="1"/>
    </xf>
    <xf numFmtId="0" fontId="0" fillId="0" borderId="10" xfId="0" applyBorder="1" applyProtection="1">
      <protection hidden="1"/>
    </xf>
    <xf numFmtId="0" fontId="0" fillId="0" borderId="19" xfId="0" applyBorder="1" applyProtection="1">
      <protection hidden="1"/>
    </xf>
    <xf numFmtId="0" fontId="10" fillId="2" borderId="44" xfId="0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right" vertical="center"/>
      <protection hidden="1"/>
    </xf>
    <xf numFmtId="14" fontId="0" fillId="0" borderId="0" xfId="0" applyNumberForma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5" fontId="4" fillId="0" borderId="1" xfId="0" applyNumberFormat="1" applyFont="1" applyBorder="1" applyAlignment="1" applyProtection="1">
      <alignment horizontal="center" vertical="center"/>
      <protection locked="0" hidden="1"/>
    </xf>
    <xf numFmtId="0" fontId="11" fillId="3" borderId="0" xfId="0" applyFont="1" applyFill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center" vertical="center"/>
      <protection locked="0" hidden="1"/>
    </xf>
    <xf numFmtId="0" fontId="1" fillId="0" borderId="30" xfId="0" applyFont="1" applyBorder="1" applyAlignment="1" applyProtection="1">
      <alignment horizontal="left" vertical="top" wrapText="1"/>
      <protection hidden="1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120" fillId="0" borderId="1" xfId="0" applyFont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121" fillId="11" borderId="0" xfId="0" applyFont="1" applyFill="1" applyBorder="1" applyAlignment="1" applyProtection="1">
      <alignment horizontal="center" vertical="center"/>
      <protection hidden="1"/>
    </xf>
    <xf numFmtId="0" fontId="118" fillId="3" borderId="0" xfId="0" applyFont="1" applyFill="1" applyBorder="1" applyAlignment="1" applyProtection="1">
      <alignment vertical="center"/>
      <protection hidden="1"/>
    </xf>
    <xf numFmtId="0" fontId="57" fillId="3" borderId="0" xfId="0" applyFont="1" applyFill="1" applyBorder="1" applyAlignment="1" applyProtection="1">
      <alignment horizontal="center" vertical="center"/>
      <protection hidden="1"/>
    </xf>
    <xf numFmtId="0" fontId="7" fillId="3" borderId="31" xfId="0" applyFont="1" applyFill="1" applyBorder="1" applyAlignment="1" applyProtection="1">
      <alignment horizontal="center" vertical="center" wrapText="1"/>
      <protection hidden="1"/>
    </xf>
    <xf numFmtId="0" fontId="56" fillId="3" borderId="31" xfId="0" applyFont="1" applyFill="1" applyBorder="1" applyAlignment="1" applyProtection="1">
      <alignment horizontal="center" vertical="center" wrapText="1"/>
      <protection hidden="1"/>
    </xf>
    <xf numFmtId="0" fontId="56" fillId="2" borderId="31" xfId="0" applyFont="1" applyFill="1" applyBorder="1" applyAlignment="1" applyProtection="1">
      <alignment horizontal="center" vertical="center"/>
      <protection locked="0"/>
    </xf>
    <xf numFmtId="0" fontId="56" fillId="2" borderId="31" xfId="0" applyFont="1" applyFill="1" applyBorder="1" applyAlignment="1" applyProtection="1">
      <alignment horizontal="center" vertical="center" wrapText="1"/>
      <protection locked="0"/>
    </xf>
    <xf numFmtId="0" fontId="54" fillId="2" borderId="31" xfId="0" applyFont="1" applyFill="1" applyBorder="1" applyAlignment="1" applyProtection="1">
      <alignment horizontal="center" vertical="center" wrapText="1"/>
      <protection locked="0"/>
    </xf>
    <xf numFmtId="0" fontId="60" fillId="3" borderId="31" xfId="0" applyFont="1" applyFill="1" applyBorder="1" applyAlignment="1" applyProtection="1">
      <alignment horizontal="center" vertical="center"/>
      <protection hidden="1"/>
    </xf>
    <xf numFmtId="0" fontId="35" fillId="3" borderId="31" xfId="0" applyFont="1" applyFill="1" applyBorder="1" applyAlignment="1" applyProtection="1">
      <alignment horizontal="center" vertical="center" wrapText="1"/>
      <protection hidden="1"/>
    </xf>
    <xf numFmtId="0" fontId="57" fillId="3" borderId="31" xfId="0" applyFont="1" applyFill="1" applyBorder="1" applyAlignment="1" applyProtection="1">
      <alignment horizontal="center" vertical="center" wrapText="1"/>
      <protection hidden="1"/>
    </xf>
    <xf numFmtId="0" fontId="59" fillId="3" borderId="31" xfId="0" applyFont="1" applyFill="1" applyBorder="1" applyAlignment="1" applyProtection="1">
      <alignment horizontal="center" vertical="center" wrapText="1"/>
      <protection hidden="1"/>
    </xf>
    <xf numFmtId="0" fontId="58" fillId="3" borderId="31" xfId="0" applyFont="1" applyFill="1" applyBorder="1" applyAlignment="1" applyProtection="1">
      <alignment horizontal="center" vertical="center"/>
      <protection hidden="1"/>
    </xf>
    <xf numFmtId="0" fontId="18" fillId="3" borderId="31" xfId="0" applyFont="1" applyFill="1" applyBorder="1" applyAlignment="1" applyProtection="1">
      <alignment horizontal="center" vertical="center"/>
      <protection hidden="1"/>
    </xf>
    <xf numFmtId="0" fontId="57" fillId="3" borderId="31" xfId="0" applyFont="1" applyFill="1" applyBorder="1" applyAlignment="1" applyProtection="1">
      <alignment horizontal="center" vertical="center"/>
      <protection hidden="1"/>
    </xf>
    <xf numFmtId="0" fontId="0" fillId="11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4" fillId="11" borderId="0" xfId="0" applyFont="1" applyFill="1" applyBorder="1" applyAlignment="1" applyProtection="1">
      <alignment horizontal="right" vertical="center"/>
      <protection hidden="1"/>
    </xf>
    <xf numFmtId="0" fontId="0" fillId="2" borderId="0" xfId="0" applyFill="1" applyProtection="1">
      <protection hidden="1"/>
    </xf>
    <xf numFmtId="0" fontId="124" fillId="2" borderId="0" xfId="0" applyFont="1" applyFill="1" applyProtection="1">
      <protection hidden="1"/>
    </xf>
    <xf numFmtId="0" fontId="62" fillId="2" borderId="0" xfId="0" applyFont="1" applyFill="1" applyProtection="1">
      <protection hidden="1"/>
    </xf>
    <xf numFmtId="0" fontId="90" fillId="11" borderId="50" xfId="0" applyFont="1" applyFill="1" applyBorder="1" applyAlignment="1" applyProtection="1">
      <alignment horizontal="center" vertical="center" wrapText="1"/>
      <protection hidden="1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75" fillId="11" borderId="48" xfId="0" applyFont="1" applyFill="1" applyBorder="1" applyAlignment="1" applyProtection="1">
      <alignment horizontal="center" vertical="center" wrapText="1"/>
      <protection hidden="1"/>
    </xf>
    <xf numFmtId="0" fontId="92" fillId="11" borderId="48" xfId="0" applyFont="1" applyFill="1" applyBorder="1" applyAlignment="1" applyProtection="1">
      <alignment horizontal="center" vertical="center" wrapText="1"/>
      <protection hidden="1"/>
    </xf>
    <xf numFmtId="0" fontId="90" fillId="11" borderId="48" xfId="0" applyFont="1" applyFill="1" applyBorder="1" applyAlignment="1" applyProtection="1">
      <alignment horizontal="center" vertical="center" wrapText="1"/>
      <protection hidden="1"/>
    </xf>
    <xf numFmtId="0" fontId="115" fillId="11" borderId="49" xfId="0" applyFont="1" applyFill="1" applyBorder="1" applyAlignment="1" applyProtection="1">
      <alignment horizontal="center" vertical="center" wrapText="1"/>
      <protection hidden="1"/>
    </xf>
    <xf numFmtId="0" fontId="7" fillId="11" borderId="47" xfId="0" applyFont="1" applyFill="1" applyBorder="1" applyAlignment="1" applyProtection="1">
      <alignment horizontal="center" vertical="center"/>
      <protection hidden="1"/>
    </xf>
    <xf numFmtId="167" fontId="58" fillId="2" borderId="47" xfId="0" applyNumberFormat="1" applyFont="1" applyFill="1" applyBorder="1" applyAlignment="1" applyProtection="1">
      <alignment horizontal="center" vertical="center"/>
      <protection locked="0"/>
    </xf>
    <xf numFmtId="0" fontId="115" fillId="11" borderId="48" xfId="0" applyFont="1" applyFill="1" applyBorder="1" applyAlignment="1" applyProtection="1">
      <alignment horizontal="center" vertical="center" wrapText="1"/>
      <protection hidden="1"/>
    </xf>
    <xf numFmtId="0" fontId="67" fillId="11" borderId="0" xfId="0" applyFont="1" applyFill="1" applyBorder="1" applyAlignment="1" applyProtection="1">
      <alignment horizontal="center" vertical="center"/>
      <protection hidden="1"/>
    </xf>
    <xf numFmtId="0" fontId="42" fillId="11" borderId="0" xfId="0" applyFont="1" applyFill="1" applyBorder="1" applyAlignment="1" applyProtection="1">
      <alignment horizontal="center" vertical="center"/>
      <protection hidden="1"/>
    </xf>
    <xf numFmtId="0" fontId="0" fillId="12" borderId="45" xfId="0" applyFill="1" applyBorder="1" applyAlignment="1" applyProtection="1">
      <alignment horizontal="center"/>
      <protection hidden="1"/>
    </xf>
    <xf numFmtId="0" fontId="54" fillId="3" borderId="31" xfId="0" applyFont="1" applyFill="1" applyBorder="1" applyAlignment="1" applyProtection="1">
      <alignment horizontal="center" vertical="center" wrapText="1"/>
      <protection hidden="1"/>
    </xf>
    <xf numFmtId="0" fontId="54" fillId="3" borderId="31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right" vertical="center"/>
      <protection hidden="1"/>
    </xf>
    <xf numFmtId="0" fontId="42" fillId="3" borderId="0" xfId="0" applyFont="1" applyFill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41" fillId="0" borderId="0" xfId="1" applyAlignment="1" applyProtection="1">
      <protection hidden="1"/>
    </xf>
    <xf numFmtId="0" fontId="119" fillId="3" borderId="31" xfId="0" applyFont="1" applyFill="1" applyBorder="1" applyAlignment="1" applyProtection="1">
      <alignment horizontal="center" vertical="center" wrapText="1"/>
      <protection hidden="1"/>
    </xf>
    <xf numFmtId="0" fontId="7" fillId="3" borderId="31" xfId="0" applyFont="1" applyFill="1" applyBorder="1" applyAlignment="1" applyProtection="1">
      <alignment horizontal="center" vertical="center"/>
      <protection hidden="1"/>
    </xf>
    <xf numFmtId="0" fontId="0" fillId="16" borderId="61" xfId="0" applyFill="1" applyBorder="1" applyProtection="1">
      <protection hidden="1"/>
    </xf>
    <xf numFmtId="0" fontId="146" fillId="16" borderId="62" xfId="0" applyFont="1" applyFill="1" applyBorder="1" applyAlignment="1" applyProtection="1">
      <alignment horizontal="left" vertical="center" wrapText="1"/>
      <protection hidden="1"/>
    </xf>
    <xf numFmtId="0" fontId="127" fillId="23" borderId="31" xfId="0" applyFont="1" applyFill="1" applyBorder="1" applyAlignment="1" applyProtection="1">
      <alignment horizontal="center" vertical="center"/>
      <protection hidden="1"/>
    </xf>
    <xf numFmtId="0" fontId="128" fillId="23" borderId="31" xfId="0" applyFont="1" applyFill="1" applyBorder="1" applyAlignment="1" applyProtection="1">
      <alignment horizontal="left" vertical="center" wrapText="1"/>
      <protection hidden="1"/>
    </xf>
    <xf numFmtId="0" fontId="128" fillId="23" borderId="31" xfId="0" applyFont="1" applyFill="1" applyBorder="1" applyAlignment="1" applyProtection="1">
      <alignment wrapText="1"/>
      <protection hidden="1"/>
    </xf>
    <xf numFmtId="0" fontId="6" fillId="23" borderId="31" xfId="0" applyFont="1" applyFill="1" applyBorder="1" applyAlignment="1" applyProtection="1">
      <alignment vertical="center" wrapText="1"/>
      <protection hidden="1"/>
    </xf>
    <xf numFmtId="0" fontId="128" fillId="23" borderId="31" xfId="0" applyFont="1" applyFill="1" applyBorder="1" applyAlignment="1" applyProtection="1">
      <alignment vertical="center" wrapText="1"/>
      <protection hidden="1"/>
    </xf>
    <xf numFmtId="0" fontId="128" fillId="23" borderId="31" xfId="0" applyFont="1" applyFill="1" applyBorder="1" applyAlignment="1" applyProtection="1">
      <alignment horizontal="left" vertical="top" wrapText="1"/>
      <protection hidden="1"/>
    </xf>
    <xf numFmtId="0" fontId="127" fillId="23" borderId="31" xfId="0" applyFont="1" applyFill="1" applyBorder="1" applyAlignment="1" applyProtection="1">
      <alignment horizontal="center" vertical="top"/>
      <protection hidden="1"/>
    </xf>
    <xf numFmtId="0" fontId="128" fillId="23" borderId="31" xfId="0" applyFont="1" applyFill="1" applyBorder="1" applyAlignment="1" applyProtection="1">
      <protection hidden="1"/>
    </xf>
    <xf numFmtId="0" fontId="127" fillId="23" borderId="31" xfId="0" applyFont="1" applyFill="1" applyBorder="1" applyAlignment="1" applyProtection="1">
      <alignment horizontal="center"/>
      <protection hidden="1"/>
    </xf>
    <xf numFmtId="0" fontId="130" fillId="24" borderId="31" xfId="0" applyFont="1" applyFill="1" applyBorder="1" applyAlignment="1" applyProtection="1">
      <protection hidden="1"/>
    </xf>
    <xf numFmtId="0" fontId="132" fillId="25" borderId="63" xfId="0" applyFont="1" applyFill="1" applyBorder="1" applyAlignment="1" applyProtection="1">
      <alignment horizontal="center" vertical="center"/>
      <protection hidden="1"/>
    </xf>
    <xf numFmtId="0" fontId="133" fillId="25" borderId="63" xfId="0" applyFont="1" applyFill="1" applyBorder="1" applyAlignment="1" applyProtection="1">
      <alignment vertical="center" wrapText="1"/>
      <protection hidden="1"/>
    </xf>
    <xf numFmtId="0" fontId="136" fillId="25" borderId="63" xfId="0" applyFont="1" applyFill="1" applyBorder="1" applyAlignment="1" applyProtection="1">
      <alignment horizontal="center" vertical="top"/>
      <protection hidden="1"/>
    </xf>
    <xf numFmtId="0" fontId="137" fillId="25" borderId="63" xfId="0" applyFont="1" applyFill="1" applyBorder="1" applyAlignment="1" applyProtection="1">
      <alignment vertical="top" wrapText="1"/>
      <protection hidden="1"/>
    </xf>
    <xf numFmtId="14" fontId="10" fillId="2" borderId="47" xfId="0" applyNumberFormat="1" applyFont="1" applyFill="1" applyBorder="1" applyAlignment="1" applyProtection="1">
      <alignment horizontal="center" vertical="center"/>
      <protection locked="0" hidden="1"/>
    </xf>
    <xf numFmtId="14" fontId="10" fillId="2" borderId="44" xfId="0" applyNumberFormat="1" applyFont="1" applyFill="1" applyBorder="1" applyAlignment="1" applyProtection="1">
      <alignment horizontal="center" vertical="center"/>
      <protection locked="0" hidden="1"/>
    </xf>
    <xf numFmtId="0" fontId="120" fillId="2" borderId="44" xfId="0" applyFont="1" applyFill="1" applyBorder="1" applyAlignment="1" applyProtection="1">
      <alignment horizontal="left" vertical="center"/>
      <protection locked="0"/>
    </xf>
    <xf numFmtId="0" fontId="120" fillId="2" borderId="44" xfId="0" applyFont="1" applyFill="1" applyBorder="1" applyAlignment="1" applyProtection="1">
      <alignment horizontal="left" vertical="center" wrapText="1"/>
      <protection locked="0"/>
    </xf>
    <xf numFmtId="0" fontId="123" fillId="2" borderId="44" xfId="0" applyFont="1" applyFill="1" applyBorder="1" applyAlignment="1" applyProtection="1">
      <alignment horizontal="left"/>
      <protection locked="0"/>
    </xf>
    <xf numFmtId="14" fontId="123" fillId="2" borderId="44" xfId="0" applyNumberFormat="1" applyFont="1" applyFill="1" applyBorder="1" applyAlignment="1" applyProtection="1">
      <alignment horizontal="left" vertical="center"/>
      <protection locked="0"/>
    </xf>
    <xf numFmtId="0" fontId="123" fillId="2" borderId="47" xfId="0" applyFont="1" applyFill="1" applyBorder="1" applyAlignment="1" applyProtection="1">
      <alignment horizontal="left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0" fontId="117" fillId="11" borderId="70" xfId="0" applyFont="1" applyFill="1" applyBorder="1" applyAlignment="1" applyProtection="1">
      <alignment horizontal="center" vertical="center" wrapText="1"/>
      <protection hidden="1"/>
    </xf>
    <xf numFmtId="0" fontId="54" fillId="3" borderId="31" xfId="0" applyFont="1" applyFill="1" applyBorder="1" applyAlignment="1" applyProtection="1">
      <alignment horizontal="left" vertical="center"/>
      <protection hidden="1"/>
    </xf>
    <xf numFmtId="0" fontId="122" fillId="3" borderId="44" xfId="0" applyFont="1" applyFill="1" applyBorder="1" applyAlignment="1" applyProtection="1">
      <alignment horizontal="right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14" fontId="58" fillId="2" borderId="47" xfId="0" applyNumberFormat="1" applyFont="1" applyFill="1" applyBorder="1" applyAlignment="1" applyProtection="1">
      <alignment horizontal="center" vertical="center"/>
      <protection locked="0"/>
    </xf>
    <xf numFmtId="14" fontId="58" fillId="2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27" borderId="0" xfId="0" applyFill="1" applyBorder="1" applyProtection="1">
      <protection hidden="1"/>
    </xf>
    <xf numFmtId="0" fontId="0" fillId="28" borderId="0" xfId="0" applyFill="1" applyBorder="1" applyProtection="1">
      <protection hidden="1"/>
    </xf>
    <xf numFmtId="0" fontId="0" fillId="16" borderId="0" xfId="0" applyFill="1" applyBorder="1" applyProtection="1">
      <protection hidden="1"/>
    </xf>
    <xf numFmtId="0" fontId="0" fillId="29" borderId="0" xfId="0" applyFill="1" applyBorder="1" applyProtection="1"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0" fontId="147" fillId="20" borderId="0" xfId="0" applyFont="1" applyFill="1" applyAlignment="1">
      <alignment horizontal="center"/>
    </xf>
    <xf numFmtId="14" fontId="57" fillId="3" borderId="31" xfId="0" applyNumberFormat="1" applyFont="1" applyFill="1" applyBorder="1" applyAlignment="1" applyProtection="1">
      <alignment horizontal="center" vertical="center"/>
      <protection hidden="1"/>
    </xf>
    <xf numFmtId="0" fontId="44" fillId="0" borderId="9" xfId="0" applyFont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 applyProtection="1">
      <protection locked="0" hidden="1"/>
    </xf>
    <xf numFmtId="14" fontId="1" fillId="2" borderId="0" xfId="0" applyNumberFormat="1" applyFont="1" applyFill="1" applyBorder="1" applyAlignment="1" applyProtection="1">
      <alignment horizontal="left" vertical="center"/>
      <protection locked="0" hidden="1"/>
    </xf>
    <xf numFmtId="0" fontId="0" fillId="0" borderId="0" xfId="0" applyBorder="1" applyAlignment="1" applyProtection="1">
      <alignment horizontal="center"/>
      <protection hidden="1"/>
    </xf>
    <xf numFmtId="0" fontId="54" fillId="3" borderId="31" xfId="0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56" fillId="2" borderId="44" xfId="0" applyFont="1" applyFill="1" applyBorder="1" applyAlignment="1" applyProtection="1">
      <alignment horizontal="center" vertical="center"/>
      <protection locked="0" hidden="1"/>
    </xf>
    <xf numFmtId="0" fontId="106" fillId="2" borderId="44" xfId="0" applyFont="1" applyFill="1" applyBorder="1" applyAlignment="1" applyProtection="1">
      <alignment horizontal="center" vertical="center"/>
      <protection locked="0" hidden="1"/>
    </xf>
    <xf numFmtId="0" fontId="54" fillId="2" borderId="44" xfId="0" applyFont="1" applyFill="1" applyBorder="1" applyAlignment="1" applyProtection="1">
      <alignment horizontal="center" vertical="center"/>
      <protection locked="0" hidden="1"/>
    </xf>
    <xf numFmtId="0" fontId="148" fillId="2" borderId="44" xfId="0" applyFont="1" applyFill="1" applyBorder="1" applyAlignment="1" applyProtection="1">
      <alignment horizontal="center" vertical="center"/>
      <protection locked="0" hidden="1"/>
    </xf>
    <xf numFmtId="0" fontId="144" fillId="26" borderId="68" xfId="1" applyFont="1" applyFill="1" applyBorder="1" applyAlignment="1" applyProtection="1">
      <alignment horizontal="center"/>
      <protection hidden="1"/>
    </xf>
    <xf numFmtId="0" fontId="142" fillId="26" borderId="69" xfId="0" applyFont="1" applyFill="1" applyBorder="1" applyAlignment="1" applyProtection="1">
      <alignment horizontal="center"/>
      <protection hidden="1"/>
    </xf>
    <xf numFmtId="0" fontId="145" fillId="26" borderId="68" xfId="0" applyFont="1" applyFill="1" applyBorder="1" applyAlignment="1" applyProtection="1">
      <alignment horizontal="center"/>
      <protection hidden="1"/>
    </xf>
    <xf numFmtId="0" fontId="145" fillId="26" borderId="69" xfId="0" applyFont="1" applyFill="1" applyBorder="1" applyAlignment="1" applyProtection="1">
      <alignment horizontal="center"/>
      <protection hidden="1"/>
    </xf>
    <xf numFmtId="0" fontId="131" fillId="7" borderId="31" xfId="0" applyFont="1" applyFill="1" applyBorder="1" applyAlignment="1" applyProtection="1">
      <alignment horizontal="left" vertical="top" wrapText="1"/>
      <protection hidden="1"/>
    </xf>
    <xf numFmtId="0" fontId="138" fillId="26" borderId="64" xfId="0" applyFont="1" applyFill="1" applyBorder="1" applyAlignment="1" applyProtection="1">
      <alignment horizontal="center"/>
      <protection hidden="1"/>
    </xf>
    <xf numFmtId="0" fontId="138" fillId="26" borderId="65" xfId="0" applyFont="1" applyFill="1" applyBorder="1" applyAlignment="1" applyProtection="1">
      <alignment horizontal="center"/>
      <protection hidden="1"/>
    </xf>
    <xf numFmtId="0" fontId="139" fillId="26" borderId="66" xfId="0" applyFont="1" applyFill="1" applyBorder="1" applyAlignment="1" applyProtection="1">
      <alignment horizontal="center"/>
      <protection hidden="1"/>
    </xf>
    <xf numFmtId="0" fontId="139" fillId="26" borderId="67" xfId="0" applyFont="1" applyFill="1" applyBorder="1" applyAlignment="1" applyProtection="1">
      <alignment horizontal="center"/>
      <protection hidden="1"/>
    </xf>
    <xf numFmtId="0" fontId="140" fillId="26" borderId="66" xfId="0" applyFont="1" applyFill="1" applyBorder="1" applyAlignment="1" applyProtection="1">
      <alignment horizontal="center"/>
      <protection hidden="1"/>
    </xf>
    <xf numFmtId="0" fontId="140" fillId="26" borderId="67" xfId="0" applyFont="1" applyFill="1" applyBorder="1" applyAlignment="1" applyProtection="1">
      <alignment horizontal="center"/>
      <protection hidden="1"/>
    </xf>
    <xf numFmtId="0" fontId="141" fillId="26" borderId="66" xfId="0" applyFont="1" applyFill="1" applyBorder="1" applyAlignment="1" applyProtection="1">
      <alignment horizontal="center"/>
      <protection hidden="1"/>
    </xf>
    <xf numFmtId="0" fontId="141" fillId="26" borderId="67" xfId="0" applyFont="1" applyFill="1" applyBorder="1" applyAlignment="1" applyProtection="1">
      <alignment horizontal="center"/>
      <protection hidden="1"/>
    </xf>
    <xf numFmtId="0" fontId="142" fillId="26" borderId="68" xfId="0" applyFont="1" applyFill="1" applyBorder="1" applyAlignment="1" applyProtection="1">
      <alignment horizontal="center"/>
      <protection hidden="1"/>
    </xf>
    <xf numFmtId="0" fontId="128" fillId="23" borderId="31" xfId="0" applyFont="1" applyFill="1" applyBorder="1" applyAlignment="1" applyProtection="1">
      <alignment horizontal="left" vertical="top" wrapText="1"/>
      <protection hidden="1"/>
    </xf>
    <xf numFmtId="0" fontId="37" fillId="21" borderId="59" xfId="0" applyFont="1" applyFill="1" applyBorder="1" applyAlignment="1" applyProtection="1">
      <alignment horizontal="center" vertical="top" wrapText="1"/>
      <protection hidden="1"/>
    </xf>
    <xf numFmtId="0" fontId="37" fillId="21" borderId="60" xfId="0" applyFont="1" applyFill="1" applyBorder="1" applyAlignment="1" applyProtection="1">
      <alignment horizontal="center" vertical="top" wrapText="1"/>
      <protection hidden="1"/>
    </xf>
    <xf numFmtId="0" fontId="126" fillId="22" borderId="31" xfId="0" applyFont="1" applyFill="1" applyBorder="1" applyAlignment="1" applyProtection="1">
      <alignment horizontal="center" vertical="center"/>
      <protection hidden="1"/>
    </xf>
    <xf numFmtId="0" fontId="2" fillId="23" borderId="31" xfId="0" applyFont="1" applyFill="1" applyBorder="1" applyAlignment="1" applyProtection="1">
      <alignment horizontal="center" vertical="center"/>
      <protection hidden="1"/>
    </xf>
    <xf numFmtId="0" fontId="130" fillId="24" borderId="31" xfId="0" applyFont="1" applyFill="1" applyBorder="1" applyAlignment="1" applyProtection="1">
      <alignment horizontal="left" vertical="center"/>
      <protection hidden="1"/>
    </xf>
    <xf numFmtId="0" fontId="130" fillId="24" borderId="31" xfId="0" applyFont="1" applyFill="1" applyBorder="1" applyAlignment="1" applyProtection="1">
      <alignment horizontal="left"/>
      <protection hidden="1"/>
    </xf>
    <xf numFmtId="0" fontId="67" fillId="11" borderId="0" xfId="0" applyFont="1" applyFill="1" applyBorder="1" applyAlignment="1" applyProtection="1">
      <alignment horizontal="center" vertical="center"/>
      <protection hidden="1"/>
    </xf>
    <xf numFmtId="0" fontId="112" fillId="11" borderId="0" xfId="0" applyFont="1" applyFill="1" applyBorder="1" applyAlignment="1" applyProtection="1">
      <alignment horizontal="center" vertical="center"/>
      <protection hidden="1"/>
    </xf>
    <xf numFmtId="0" fontId="42" fillId="11" borderId="0" xfId="0" applyFont="1" applyFill="1" applyBorder="1" applyAlignment="1" applyProtection="1">
      <alignment horizontal="center" vertical="center"/>
      <protection hidden="1"/>
    </xf>
    <xf numFmtId="0" fontId="69" fillId="11" borderId="41" xfId="0" applyFont="1" applyFill="1" applyBorder="1" applyAlignment="1" applyProtection="1">
      <alignment horizontal="center"/>
      <protection hidden="1"/>
    </xf>
    <xf numFmtId="0" fontId="69" fillId="11" borderId="42" xfId="0" applyFont="1" applyFill="1" applyBorder="1" applyAlignment="1" applyProtection="1">
      <alignment horizontal="center"/>
      <protection hidden="1"/>
    </xf>
    <xf numFmtId="0" fontId="69" fillId="11" borderId="43" xfId="0" applyFont="1" applyFill="1" applyBorder="1" applyAlignment="1" applyProtection="1">
      <alignment horizontal="center"/>
      <protection hidden="1"/>
    </xf>
    <xf numFmtId="0" fontId="80" fillId="11" borderId="0" xfId="0" applyFont="1" applyFill="1" applyBorder="1" applyAlignment="1" applyProtection="1">
      <alignment horizontal="center"/>
      <protection hidden="1"/>
    </xf>
    <xf numFmtId="0" fontId="81" fillId="11" borderId="0" xfId="0" applyFont="1" applyFill="1" applyBorder="1" applyAlignment="1" applyProtection="1">
      <alignment horizontal="center"/>
      <protection hidden="1"/>
    </xf>
    <xf numFmtId="0" fontId="83" fillId="11" borderId="0" xfId="0" applyFont="1" applyFill="1" applyBorder="1" applyAlignment="1" applyProtection="1">
      <alignment horizontal="center"/>
      <protection hidden="1"/>
    </xf>
    <xf numFmtId="0" fontId="77" fillId="11" borderId="39" xfId="0" applyFont="1" applyFill="1" applyBorder="1" applyAlignment="1" applyProtection="1">
      <alignment horizontal="center"/>
      <protection hidden="1"/>
    </xf>
    <xf numFmtId="0" fontId="77" fillId="11" borderId="0" xfId="0" applyFont="1" applyFill="1" applyBorder="1" applyAlignment="1" applyProtection="1">
      <alignment horizontal="center"/>
      <protection hidden="1"/>
    </xf>
    <xf numFmtId="0" fontId="77" fillId="11" borderId="40" xfId="0" applyFont="1" applyFill="1" applyBorder="1" applyAlignment="1" applyProtection="1">
      <alignment horizontal="center"/>
      <protection hidden="1"/>
    </xf>
    <xf numFmtId="0" fontId="69" fillId="11" borderId="37" xfId="0" applyFont="1" applyFill="1" applyBorder="1" applyAlignment="1" applyProtection="1">
      <alignment horizontal="center"/>
      <protection hidden="1"/>
    </xf>
    <xf numFmtId="0" fontId="79" fillId="11" borderId="0" xfId="0" applyFont="1" applyFill="1" applyBorder="1" applyAlignment="1" applyProtection="1">
      <alignment horizontal="center"/>
      <protection hidden="1"/>
    </xf>
    <xf numFmtId="0" fontId="54" fillId="11" borderId="0" xfId="0" applyFont="1" applyFill="1" applyBorder="1" applyAlignment="1" applyProtection="1">
      <alignment horizontal="center" vertical="center" wrapText="1"/>
      <protection hidden="1"/>
    </xf>
    <xf numFmtId="0" fontId="54" fillId="11" borderId="0" xfId="0" applyFont="1" applyFill="1" applyBorder="1" applyAlignment="1" applyProtection="1">
      <alignment horizontal="right" vertical="center" wrapText="1"/>
      <protection hidden="1"/>
    </xf>
    <xf numFmtId="0" fontId="0" fillId="12" borderId="45" xfId="0" applyFill="1" applyBorder="1" applyAlignment="1" applyProtection="1">
      <alignment horizontal="center"/>
      <protection hidden="1"/>
    </xf>
    <xf numFmtId="0" fontId="0" fillId="14" borderId="45" xfId="0" applyFill="1" applyBorder="1" applyAlignment="1" applyProtection="1">
      <alignment horizontal="center"/>
      <protection hidden="1"/>
    </xf>
    <xf numFmtId="0" fontId="0" fillId="9" borderId="45" xfId="0" applyFill="1" applyBorder="1" applyAlignment="1" applyProtection="1">
      <alignment horizontal="center"/>
      <protection hidden="1"/>
    </xf>
    <xf numFmtId="0" fontId="68" fillId="11" borderId="0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96" fillId="11" borderId="0" xfId="0" applyFont="1" applyFill="1" applyBorder="1" applyAlignment="1" applyProtection="1">
      <alignment horizontal="right" vertical="center" wrapText="1"/>
      <protection hidden="1"/>
    </xf>
    <xf numFmtId="14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42" fillId="11" borderId="46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14" fontId="34" fillId="0" borderId="10" xfId="0" applyNumberFormat="1" applyFont="1" applyBorder="1" applyAlignment="1" applyProtection="1">
      <alignment horizontal="center" vertical="center"/>
      <protection hidden="1"/>
    </xf>
    <xf numFmtId="0" fontId="66" fillId="2" borderId="16" xfId="1" applyFont="1" applyFill="1" applyBorder="1" applyAlignment="1" applyProtection="1">
      <alignment horizontal="center" vertical="center"/>
      <protection hidden="1"/>
    </xf>
    <xf numFmtId="0" fontId="66" fillId="2" borderId="0" xfId="1" applyFont="1" applyFill="1" applyBorder="1" applyAlignment="1" applyProtection="1">
      <alignment horizontal="center" vertical="center"/>
      <protection hidden="1"/>
    </xf>
    <xf numFmtId="0" fontId="66" fillId="2" borderId="17" xfId="1" applyFont="1" applyFill="1" applyBorder="1" applyAlignment="1" applyProtection="1">
      <alignment horizontal="center" vertical="center"/>
      <protection hidden="1"/>
    </xf>
    <xf numFmtId="0" fontId="63" fillId="0" borderId="1" xfId="0" applyFont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6" fillId="2" borderId="17" xfId="0" applyFont="1" applyFill="1" applyBorder="1" applyAlignment="1" applyProtection="1">
      <alignment horizontal="center" vertical="center"/>
      <protection hidden="1"/>
    </xf>
    <xf numFmtId="0" fontId="15" fillId="2" borderId="16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17" xfId="0" applyFont="1" applyFill="1" applyBorder="1" applyAlignment="1" applyProtection="1">
      <alignment horizontal="center" vertical="center"/>
      <protection hidden="1"/>
    </xf>
    <xf numFmtId="0" fontId="14" fillId="2" borderId="16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17" xfId="0" applyFont="1" applyFill="1" applyBorder="1" applyAlignment="1" applyProtection="1">
      <alignment horizontal="center" vertical="center"/>
      <protection hidden="1"/>
    </xf>
    <xf numFmtId="0" fontId="13" fillId="2" borderId="16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17" xfId="0" applyFont="1" applyFill="1" applyBorder="1" applyAlignment="1" applyProtection="1">
      <alignment horizontal="center" vertical="center"/>
      <protection hidden="1"/>
    </xf>
    <xf numFmtId="0" fontId="54" fillId="3" borderId="31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54" fillId="3" borderId="31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right" vertical="center"/>
      <protection hidden="1"/>
    </xf>
    <xf numFmtId="0" fontId="5" fillId="3" borderId="1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11" xfId="0" applyFont="1" applyFill="1" applyBorder="1" applyAlignment="1" applyProtection="1">
      <alignment horizontal="right" vertical="center"/>
      <protection hidden="1"/>
    </xf>
    <xf numFmtId="0" fontId="3" fillId="0" borderId="44" xfId="0" applyFont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right" vertical="center"/>
      <protection hidden="1"/>
    </xf>
    <xf numFmtId="0" fontId="37" fillId="0" borderId="44" xfId="0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horizontal="left" vertical="center"/>
      <protection locked="0"/>
    </xf>
    <xf numFmtId="0" fontId="18" fillId="3" borderId="31" xfId="0" applyFont="1" applyFill="1" applyBorder="1" applyAlignment="1" applyProtection="1">
      <alignment horizontal="center" vertical="center" wrapText="1"/>
      <protection hidden="1"/>
    </xf>
    <xf numFmtId="0" fontId="55" fillId="6" borderId="0" xfId="0" applyFont="1" applyFill="1" applyBorder="1" applyAlignment="1" applyProtection="1">
      <alignment horizontal="center" vertical="center"/>
      <protection hidden="1"/>
    </xf>
    <xf numFmtId="0" fontId="54" fillId="3" borderId="71" xfId="0" applyFont="1" applyFill="1" applyBorder="1" applyAlignment="1" applyProtection="1">
      <alignment horizontal="center" vertical="center" wrapText="1"/>
      <protection hidden="1"/>
    </xf>
    <xf numFmtId="0" fontId="54" fillId="3" borderId="72" xfId="0" applyFont="1" applyFill="1" applyBorder="1" applyAlignment="1" applyProtection="1">
      <alignment horizontal="center" vertical="center" wrapText="1"/>
      <protection hidden="1"/>
    </xf>
    <xf numFmtId="0" fontId="61" fillId="5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right"/>
      <protection locked="0" hidden="1"/>
    </xf>
    <xf numFmtId="0" fontId="43" fillId="0" borderId="0" xfId="0" applyFont="1" applyAlignment="1" applyProtection="1">
      <alignment horizontal="center"/>
      <protection hidden="1"/>
    </xf>
    <xf numFmtId="0" fontId="44" fillId="0" borderId="0" xfId="0" applyFont="1" applyAlignment="1" applyProtection="1">
      <alignment horizontal="left"/>
      <protection hidden="1"/>
    </xf>
    <xf numFmtId="0" fontId="52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 wrapText="1"/>
      <protection hidden="1"/>
    </xf>
    <xf numFmtId="0" fontId="4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38" fillId="0" borderId="0" xfId="0" applyFont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right" vertical="center"/>
      <protection hidden="1"/>
    </xf>
    <xf numFmtId="0" fontId="50" fillId="0" borderId="8" xfId="0" applyFont="1" applyBorder="1" applyAlignment="1" applyProtection="1">
      <alignment horizontal="right" vertical="center"/>
      <protection hidden="1"/>
    </xf>
    <xf numFmtId="0" fontId="51" fillId="0" borderId="8" xfId="0" applyFont="1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left" vertical="center"/>
      <protection hidden="1"/>
    </xf>
    <xf numFmtId="0" fontId="53" fillId="2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right" vertical="center"/>
      <protection hidden="1"/>
    </xf>
    <xf numFmtId="0" fontId="44" fillId="0" borderId="33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9" fillId="20" borderId="51" xfId="0" applyFont="1" applyFill="1" applyBorder="1" applyAlignment="1" applyProtection="1">
      <alignment horizontal="left" vertical="top" wrapText="1"/>
      <protection hidden="1"/>
    </xf>
    <xf numFmtId="0" fontId="9" fillId="20" borderId="52" xfId="0" applyFont="1" applyFill="1" applyBorder="1" applyAlignment="1" applyProtection="1">
      <alignment horizontal="left" vertical="top" wrapText="1"/>
      <protection hidden="1"/>
    </xf>
    <xf numFmtId="0" fontId="9" fillId="20" borderId="53" xfId="0" applyFont="1" applyFill="1" applyBorder="1" applyAlignment="1" applyProtection="1">
      <alignment horizontal="left" vertical="top" wrapText="1"/>
      <protection hidden="1"/>
    </xf>
    <xf numFmtId="0" fontId="9" fillId="20" borderId="54" xfId="0" applyFont="1" applyFill="1" applyBorder="1" applyAlignment="1" applyProtection="1">
      <alignment horizontal="left" vertical="top" wrapText="1"/>
      <protection hidden="1"/>
    </xf>
    <xf numFmtId="0" fontId="9" fillId="20" borderId="0" xfId="0" applyFont="1" applyFill="1" applyBorder="1" applyAlignment="1" applyProtection="1">
      <alignment horizontal="left" vertical="top" wrapText="1"/>
      <protection hidden="1"/>
    </xf>
    <xf numFmtId="0" fontId="9" fillId="20" borderId="55" xfId="0" applyFont="1" applyFill="1" applyBorder="1" applyAlignment="1" applyProtection="1">
      <alignment horizontal="left" vertical="top" wrapText="1"/>
      <protection hidden="1"/>
    </xf>
    <xf numFmtId="0" fontId="9" fillId="20" borderId="56" xfId="0" applyFont="1" applyFill="1" applyBorder="1" applyAlignment="1" applyProtection="1">
      <alignment horizontal="left" vertical="top" wrapText="1"/>
      <protection hidden="1"/>
    </xf>
    <xf numFmtId="0" fontId="9" fillId="20" borderId="57" xfId="0" applyFont="1" applyFill="1" applyBorder="1" applyAlignment="1" applyProtection="1">
      <alignment horizontal="left" vertical="top" wrapText="1"/>
      <protection hidden="1"/>
    </xf>
    <xf numFmtId="0" fontId="9" fillId="20" borderId="58" xfId="0" applyFont="1" applyFill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9" fillId="9" borderId="32" xfId="0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165" fontId="34" fillId="0" borderId="0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 hidden="1"/>
    </xf>
    <xf numFmtId="0" fontId="4" fillId="0" borderId="12" xfId="0" applyFont="1" applyBorder="1" applyAlignment="1" applyProtection="1">
      <alignment horizontal="left" vertical="center"/>
      <protection locked="0" hidden="1"/>
    </xf>
    <xf numFmtId="0" fontId="0" fillId="0" borderId="0" xfId="0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2" xfId="0" applyFont="1" applyBorder="1" applyAlignment="1" applyProtection="1">
      <alignment horizontal="left"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12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14" fontId="4" fillId="0" borderId="0" xfId="0" applyNumberFormat="1" applyFont="1" applyBorder="1" applyAlignment="1" applyProtection="1">
      <alignment horizontal="left" vertical="center"/>
      <protection locked="0" hidden="1"/>
    </xf>
    <xf numFmtId="0" fontId="52" fillId="0" borderId="0" xfId="0" applyFont="1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2771775</xdr:colOff>
      <xdr:row>1</xdr:row>
      <xdr:rowOff>19050</xdr:rowOff>
    </xdr:from>
    <xdr:to>
      <xdr:col>1</xdr:col>
      <xdr:colOff>2771775</xdr:colOff>
      <xdr:row>1</xdr:row>
      <xdr:rowOff>1752600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81375" y="514350"/>
          <a:ext cx="1943100" cy="1733550"/>
        </a:xfrm>
        <a:prstGeom prst="rect">
          <a:avLst/>
        </a:prstGeom>
        <a:noFill/>
      </xdr:spPr>
    </xdr:pic>
    <xdr:clientData/>
  </xdr:twoCellAnchor>
  <xdr:oneCellAnchor>
    <xdr:from>
      <xdr:col>0</xdr:col>
      <xdr:colOff>47625</xdr:colOff>
      <xdr:row>1</xdr:row>
      <xdr:rowOff>152400</xdr:rowOff>
    </xdr:from>
    <xdr:ext cx="3848100" cy="655885"/>
    <xdr:sp macro="" textlink="">
      <xdr:nvSpPr>
        <xdr:cNvPr id="3" name="Rectangle 2"/>
        <xdr:cNvSpPr/>
      </xdr:nvSpPr>
      <xdr:spPr>
        <a:xfrm>
          <a:off x="47625" y="647700"/>
          <a:ext cx="3848100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36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4429124</xdr:colOff>
      <xdr:row>0</xdr:row>
      <xdr:rowOff>485774</xdr:rowOff>
    </xdr:from>
    <xdr:to>
      <xdr:col>1</xdr:col>
      <xdr:colOff>6315075</xdr:colOff>
      <xdr:row>1</xdr:row>
      <xdr:rowOff>1733550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8724" y="485774"/>
          <a:ext cx="1885951" cy="17430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40822</xdr:colOff>
      <xdr:row>21</xdr:row>
      <xdr:rowOff>161926</xdr:rowOff>
    </xdr:from>
    <xdr:to>
      <xdr:col>49</xdr:col>
      <xdr:colOff>390525</xdr:colOff>
      <xdr:row>31</xdr:row>
      <xdr:rowOff>133350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9827997" y="7372351"/>
          <a:ext cx="1568903" cy="2924174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1076325</xdr:colOff>
      <xdr:row>0</xdr:row>
      <xdr:rowOff>161925</xdr:rowOff>
    </xdr:from>
    <xdr:to>
      <xdr:col>41</xdr:col>
      <xdr:colOff>314325</xdr:colOff>
      <xdr:row>5</xdr:row>
      <xdr:rowOff>1295400</xdr:rowOff>
    </xdr:to>
    <xdr:pic>
      <xdr:nvPicPr>
        <xdr:cNvPr id="4" name="Picture 3" descr="IMG_20161212_131723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38900" y="161925"/>
          <a:ext cx="2238375" cy="2619375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chemeClr val="accent6">
              <a:lumMod val="40000"/>
              <a:lumOff val="60000"/>
            </a:schemeClr>
          </a:contourClr>
        </a:sp3d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1171575</xdr:colOff>
      <xdr:row>4</xdr:row>
      <xdr:rowOff>209549</xdr:rowOff>
    </xdr:to>
    <xdr:sp macro="" textlink="">
      <xdr:nvSpPr>
        <xdr:cNvPr id="5" name="Line Callout 2 4"/>
        <xdr:cNvSpPr/>
      </xdr:nvSpPr>
      <xdr:spPr>
        <a:xfrm>
          <a:off x="0" y="0"/>
          <a:ext cx="3200400" cy="1400174"/>
        </a:xfrm>
        <a:prstGeom prst="borderCallout2">
          <a:avLst>
            <a:gd name="adj1" fmla="val 52083"/>
            <a:gd name="adj2" fmla="val -1927"/>
            <a:gd name="adj3" fmla="val 72083"/>
            <a:gd name="adj4" fmla="val -13820"/>
            <a:gd name="adj5" fmla="val 147500"/>
            <a:gd name="adj6" fmla="val -75499"/>
          </a:avLst>
        </a:prstGeom>
        <a:solidFill>
          <a:srgbClr val="00B0F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1400" b="1" cap="none" spc="0">
              <a:ln w="11430"/>
              <a:solidFill>
                <a:srgbClr val="FFFF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Kruti Dev 010" pitchFamily="2" charset="0"/>
            </a:rPr>
            <a:t>bl</a:t>
          </a:r>
          <a:r>
            <a:rPr lang="en-US" sz="1400" b="1" cap="none" spc="0" baseline="0">
              <a:ln w="11430"/>
              <a:solidFill>
                <a:srgbClr val="FFFF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Kruti Dev 010" pitchFamily="2" charset="0"/>
            </a:rPr>
            <a:t> 'khV ij vkidk dke 90 izfr'kr gSa A ;gkW ij lQsn dyj esa vuykWd lsy esa tks lwpuk ekaxh xbZ gSa] mUgs fQy djuh gSaA dksbZ Hkh dkWye fjDr ugh j[ksaA dqN MkVk vkxs ls vkxs Lor% fQy gksxs A vr% mUgs t:jr gks rks gh ,fMV djsa vU;Fkk vkVks fQy gh jgus ns A T;knk ,fMV fd;k gSa vkSj fnDdr vk jgh gSa ] rks u;k izksxzke MkmuyksM dj ysosA</a:t>
          </a:r>
          <a:endParaRPr lang="en-US" sz="1400" b="1" cap="none" spc="0">
            <a:ln w="11430"/>
            <a:solidFill>
              <a:srgbClr val="FFFF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Kruti Dev 010" pitchFamily="2" charset="0"/>
          </a:endParaRPr>
        </a:p>
      </xdr:txBody>
    </xdr:sp>
    <xdr:clientData/>
  </xdr:twoCellAnchor>
  <xdr:twoCellAnchor>
    <xdr:from>
      <xdr:col>11</xdr:col>
      <xdr:colOff>314326</xdr:colOff>
      <xdr:row>0</xdr:row>
      <xdr:rowOff>114300</xdr:rowOff>
    </xdr:from>
    <xdr:to>
      <xdr:col>17</xdr:col>
      <xdr:colOff>323850</xdr:colOff>
      <xdr:row>3</xdr:row>
      <xdr:rowOff>152400</xdr:rowOff>
    </xdr:to>
    <xdr:sp macro="" textlink="">
      <xdr:nvSpPr>
        <xdr:cNvPr id="6" name="Oval Callout 5"/>
        <xdr:cNvSpPr/>
      </xdr:nvSpPr>
      <xdr:spPr>
        <a:xfrm>
          <a:off x="12677776" y="114300"/>
          <a:ext cx="7058024" cy="942975"/>
        </a:xfrm>
        <a:prstGeom prst="wedgeEllipseCallout">
          <a:avLst>
            <a:gd name="adj1" fmla="val -56494"/>
            <a:gd name="adj2" fmla="val 107665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 i="0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Kruti Dev 010" pitchFamily="2" charset="0"/>
            </a:rPr>
            <a:t>vki</a:t>
          </a:r>
          <a:r>
            <a:rPr lang="en-US" sz="1600" b="1" i="0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Kruti Dev 010" pitchFamily="2" charset="0"/>
            </a:rPr>
            <a:t> ;gk ij tks ekg lysDV djsaxs A ml ekg o o"kZ ds vuqlkj vkidk fQDls'ku LVsVesUV rS;kj gks tk;sxkA ftl frfFk ls vki viuh lqfo/kkuqlkj 7 osa osrueku dk ykHk ys jgs] fQDls'ku ogh ls rS;kj gksxkA </a:t>
          </a:r>
          <a:endParaRPr lang="en-US" sz="1600" b="1" i="0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  <a:latin typeface="Kruti Dev 010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87841</xdr:colOff>
      <xdr:row>0</xdr:row>
      <xdr:rowOff>0</xdr:rowOff>
    </xdr:from>
    <xdr:to>
      <xdr:col>47</xdr:col>
      <xdr:colOff>345016</xdr:colOff>
      <xdr:row>11</xdr:row>
      <xdr:rowOff>63500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07174" y="0"/>
          <a:ext cx="2712508" cy="3979333"/>
        </a:xfrm>
        <a:prstGeom prst="rect">
          <a:avLst/>
        </a:prstGeom>
        <a:noFill/>
      </xdr:spPr>
    </xdr:pic>
    <xdr:clientData/>
  </xdr:twoCellAnchor>
  <xdr:twoCellAnchor editAs="oneCell">
    <xdr:from>
      <xdr:col>41</xdr:col>
      <xdr:colOff>570140</xdr:colOff>
      <xdr:row>21</xdr:row>
      <xdr:rowOff>161926</xdr:rowOff>
    </xdr:from>
    <xdr:to>
      <xdr:col>44</xdr:col>
      <xdr:colOff>167368</xdr:colOff>
      <xdr:row>28</xdr:row>
      <xdr:rowOff>276225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46247" y="6271533"/>
          <a:ext cx="1434192" cy="2209799"/>
        </a:xfrm>
        <a:prstGeom prst="rect">
          <a:avLst/>
        </a:prstGeom>
        <a:noFill/>
      </xdr:spPr>
    </xdr:pic>
    <xdr:clientData/>
  </xdr:twoCellAnchor>
  <xdr:twoCellAnchor>
    <xdr:from>
      <xdr:col>1</xdr:col>
      <xdr:colOff>550333</xdr:colOff>
      <xdr:row>4</xdr:row>
      <xdr:rowOff>103716</xdr:rowOff>
    </xdr:from>
    <xdr:to>
      <xdr:col>3</xdr:col>
      <xdr:colOff>1767418</xdr:colOff>
      <xdr:row>5</xdr:row>
      <xdr:rowOff>254000</xdr:rowOff>
    </xdr:to>
    <xdr:sp macro="" textlink="">
      <xdr:nvSpPr>
        <xdr:cNvPr id="4" name="Rounded Rectangle 3"/>
        <xdr:cNvSpPr/>
      </xdr:nvSpPr>
      <xdr:spPr>
        <a:xfrm>
          <a:off x="1217083" y="1289049"/>
          <a:ext cx="5228168" cy="520701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0000"/>
              </a:solidFill>
            </a:rPr>
            <a:t>Personnel (</a:t>
          </a:r>
          <a:r>
            <a:rPr lang="en-US" sz="1600" b="1">
              <a:solidFill>
                <a:srgbClr val="FF0000"/>
              </a:solidFill>
            </a:rPr>
            <a:t>EMPLOYEE) </a:t>
          </a:r>
          <a:r>
            <a:rPr lang="en-US" sz="1600" b="1">
              <a:solidFill>
                <a:srgbClr val="FF0000"/>
              </a:solidFill>
              <a:latin typeface="+mn-lt"/>
              <a:ea typeface="+mn-ea"/>
              <a:cs typeface="+mn-cs"/>
            </a:rPr>
            <a:t>details From</a:t>
          </a:r>
          <a:r>
            <a:rPr lang="en-US" sz="16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which he wants to take advantage of 7th Pay Commission</a:t>
          </a:r>
          <a:endParaRPr 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497416</xdr:colOff>
      <xdr:row>1</xdr:row>
      <xdr:rowOff>84665</xdr:rowOff>
    </xdr:from>
    <xdr:to>
      <xdr:col>12</xdr:col>
      <xdr:colOff>783167</xdr:colOff>
      <xdr:row>5</xdr:row>
      <xdr:rowOff>74083</xdr:rowOff>
    </xdr:to>
    <xdr:sp macro="" textlink="">
      <xdr:nvSpPr>
        <xdr:cNvPr id="5" name="Line Callout 2 4"/>
        <xdr:cNvSpPr/>
      </xdr:nvSpPr>
      <xdr:spPr>
        <a:xfrm>
          <a:off x="11525249" y="380998"/>
          <a:ext cx="5154085" cy="1248835"/>
        </a:xfrm>
        <a:prstGeom prst="borderCallout2">
          <a:avLst>
            <a:gd name="adj1" fmla="val 45602"/>
            <a:gd name="adj2" fmla="val 99715"/>
            <a:gd name="adj3" fmla="val 80417"/>
            <a:gd name="adj4" fmla="val 118008"/>
            <a:gd name="adj5" fmla="val 137283"/>
            <a:gd name="adj6" fmla="val 201502"/>
          </a:avLst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4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  <a:latin typeface="Kruti Dev 010" pitchFamily="2" charset="0"/>
            </a:rPr>
            <a:t>bl</a:t>
          </a:r>
          <a:r>
            <a:rPr lang="en-US" sz="1400" b="1" cap="none" spc="50" baseline="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  <a:latin typeface="Kruti Dev 010" pitchFamily="2" charset="0"/>
            </a:rPr>
            <a:t> 'khV ij vkidk dke ek= 5 izfr'kr gSa A vki dsoy dkfeZd dh ekLVj 'khV dh Ø-l- ds vuqlkj ,fUV~z;kW pSd djuh gSaA mlds ckn is fLyi dh t:jr gks rks </a:t>
          </a:r>
          <a:r>
            <a:rPr lang="en-US" sz="1400" b="1" cap="none" spc="50" baseline="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  <a:latin typeface="+mn-lt"/>
            </a:rPr>
            <a:t>income</a:t>
          </a:r>
          <a:r>
            <a:rPr lang="en-US" sz="1400" b="1" cap="none" spc="50" baseline="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  <a:latin typeface="Kruti Dev 010" pitchFamily="2" charset="0"/>
            </a:rPr>
            <a:t> vkSj </a:t>
          </a:r>
          <a:r>
            <a:rPr lang="en-US" sz="1400" b="1" cap="none" spc="50" baseline="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  <a:latin typeface="+mn-lt"/>
            </a:rPr>
            <a:t>Debits</a:t>
          </a:r>
          <a:r>
            <a:rPr lang="en-US" sz="1400" b="1" cap="none" spc="50" baseline="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  <a:latin typeface="Kruti Dev 010" pitchFamily="2" charset="0"/>
            </a:rPr>
            <a:t> ds dkWye dh iwfrZ djsA rFkk tgkW ls 7osa osrueku dk ykHk ysuk pkgrs gSa] og rkjhd fy[ksa tks vki fQDls'ku vkMZj esa pkgrs gSaA ckdh lHkh MkVk ekLVj 'khV ls Lor% fQy gksaxsA</a:t>
          </a:r>
          <a:endParaRPr lang="en-US" sz="1400" b="1" cap="none" spc="50">
            <a:ln w="12700" cmpd="sng">
              <a:solidFill>
                <a:schemeClr val="accent6">
                  <a:satMod val="120000"/>
                  <a:shade val="80000"/>
                </a:schemeClr>
              </a:solidFill>
              <a:prstDash val="solid"/>
            </a:ln>
            <a:solidFill>
              <a:schemeClr val="accent2">
                <a:lumMod val="60000"/>
                <a:lumOff val="40000"/>
              </a:schemeClr>
            </a:solidFill>
            <a:effectLst>
              <a:glow rad="53100">
                <a:schemeClr val="accent6">
                  <a:satMod val="180000"/>
                  <a:alpha val="30000"/>
                </a:schemeClr>
              </a:glow>
            </a:effectLst>
            <a:latin typeface="Kruti Dev 010" pitchFamily="2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0</xdr:row>
      <xdr:rowOff>76200</xdr:rowOff>
    </xdr:from>
    <xdr:to>
      <xdr:col>16</xdr:col>
      <xdr:colOff>466725</xdr:colOff>
      <xdr:row>4</xdr:row>
      <xdr:rowOff>47625</xdr:rowOff>
    </xdr:to>
    <xdr:sp macro="" textlink="">
      <xdr:nvSpPr>
        <xdr:cNvPr id="2" name="Oval Callout 1"/>
        <xdr:cNvSpPr/>
      </xdr:nvSpPr>
      <xdr:spPr>
        <a:xfrm>
          <a:off x="7219950" y="76200"/>
          <a:ext cx="1933575" cy="819150"/>
        </a:xfrm>
        <a:prstGeom prst="wedgeEllipseCallout">
          <a:avLst>
            <a:gd name="adj1" fmla="val 55572"/>
            <a:gd name="adj2" fmla="val 48602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Read First And</a:t>
          </a:r>
          <a:r>
            <a:rPr lang="en-US" sz="1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en-US" sz="1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After work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eeralaljatchandawal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A30" sqref="A30:B30"/>
    </sheetView>
  </sheetViews>
  <sheetFormatPr defaultRowHeight="15"/>
  <cols>
    <col min="1" max="1" width="9.140625" style="1" collapsed="1"/>
    <col min="2" max="2" width="134.140625" style="1" customWidth="1" collapsed="1"/>
    <col min="3" max="16384" width="9.140625" style="1" collapsed="1"/>
  </cols>
  <sheetData>
    <row r="1" spans="1:2" ht="39" customHeight="1" thickTop="1">
      <c r="A1" s="318" t="s">
        <v>275</v>
      </c>
      <c r="B1" s="319"/>
    </row>
    <row r="2" spans="1:2" ht="138.75" customHeight="1" thickBot="1">
      <c r="A2" s="254"/>
      <c r="B2" s="255" t="s">
        <v>329</v>
      </c>
    </row>
    <row r="3" spans="1:2" ht="20.25" thickTop="1" thickBot="1">
      <c r="A3" s="320" t="s">
        <v>276</v>
      </c>
      <c r="B3" s="320"/>
    </row>
    <row r="4" spans="1:2" ht="21.75" customHeight="1" thickTop="1" thickBot="1">
      <c r="A4" s="321" t="s">
        <v>277</v>
      </c>
      <c r="B4" s="321"/>
    </row>
    <row r="5" spans="1:2" ht="76.5" customHeight="1" thickTop="1" thickBot="1">
      <c r="A5" s="256">
        <v>1</v>
      </c>
      <c r="B5" s="257" t="s">
        <v>330</v>
      </c>
    </row>
    <row r="6" spans="1:2" ht="39" customHeight="1" thickTop="1" thickBot="1">
      <c r="A6" s="256">
        <v>2</v>
      </c>
      <c r="B6" s="258" t="s">
        <v>286</v>
      </c>
    </row>
    <row r="7" spans="1:2" ht="43.5" customHeight="1" thickTop="1" thickBot="1">
      <c r="A7" s="256">
        <v>3</v>
      </c>
      <c r="B7" s="259" t="s">
        <v>299</v>
      </c>
    </row>
    <row r="8" spans="1:2" ht="57.75" thickTop="1" thickBot="1">
      <c r="A8" s="256">
        <v>4</v>
      </c>
      <c r="B8" s="260" t="s">
        <v>287</v>
      </c>
    </row>
    <row r="9" spans="1:2" ht="57.75" thickTop="1" thickBot="1">
      <c r="A9" s="256">
        <v>5</v>
      </c>
      <c r="B9" s="261" t="s">
        <v>291</v>
      </c>
    </row>
    <row r="10" spans="1:2" ht="39" customHeight="1" thickTop="1" thickBot="1">
      <c r="A10" s="256">
        <v>6</v>
      </c>
      <c r="B10" s="257" t="s">
        <v>331</v>
      </c>
    </row>
    <row r="11" spans="1:2" s="4" customFormat="1" ht="44.25" customHeight="1" thickTop="1" thickBot="1">
      <c r="A11" s="256">
        <v>7</v>
      </c>
      <c r="B11" s="261" t="s">
        <v>289</v>
      </c>
    </row>
    <row r="12" spans="1:2" ht="21" customHeight="1" thickTop="1" thickBot="1">
      <c r="A12" s="262">
        <v>8</v>
      </c>
      <c r="B12" s="263" t="s">
        <v>278</v>
      </c>
    </row>
    <row r="13" spans="1:2" ht="20.25" thickTop="1" thickBot="1">
      <c r="A13" s="264">
        <v>9</v>
      </c>
      <c r="B13" s="263" t="s">
        <v>288</v>
      </c>
    </row>
    <row r="14" spans="1:2" ht="20.25" thickTop="1" thickBot="1">
      <c r="A14" s="265" t="s">
        <v>292</v>
      </c>
      <c r="B14" s="265"/>
    </row>
    <row r="15" spans="1:2" ht="39" thickTop="1" thickBot="1">
      <c r="A15" s="256">
        <v>10</v>
      </c>
      <c r="B15" s="258" t="s">
        <v>293</v>
      </c>
    </row>
    <row r="16" spans="1:2" ht="20.25" thickTop="1" thickBot="1">
      <c r="A16" s="265" t="s">
        <v>294</v>
      </c>
      <c r="B16" s="265"/>
    </row>
    <row r="17" spans="1:2" ht="37.5" customHeight="1" thickTop="1" thickBot="1">
      <c r="A17" s="256">
        <v>11</v>
      </c>
      <c r="B17" s="258" t="s">
        <v>295</v>
      </c>
    </row>
    <row r="18" spans="1:2" ht="19.5" customHeight="1" thickTop="1" thickBot="1">
      <c r="A18" s="322" t="s">
        <v>296</v>
      </c>
      <c r="B18" s="322"/>
    </row>
    <row r="19" spans="1:2" ht="59.25" customHeight="1" thickTop="1" thickBot="1">
      <c r="A19" s="256">
        <v>12</v>
      </c>
      <c r="B19" s="258" t="s">
        <v>297</v>
      </c>
    </row>
    <row r="20" spans="1:2" ht="20.25" thickTop="1" thickBot="1">
      <c r="A20" s="323" t="s">
        <v>279</v>
      </c>
      <c r="B20" s="323"/>
    </row>
    <row r="21" spans="1:2" ht="39.75" customHeight="1" thickTop="1" thickBot="1">
      <c r="A21" s="317" t="s">
        <v>298</v>
      </c>
      <c r="B21" s="317"/>
    </row>
    <row r="22" spans="1:2" ht="38.25" customHeight="1" thickTop="1" thickBot="1">
      <c r="A22" s="307" t="s">
        <v>290</v>
      </c>
      <c r="B22" s="307"/>
    </row>
    <row r="23" spans="1:2" ht="64.5" customHeight="1" thickTop="1">
      <c r="A23" s="266"/>
      <c r="B23" s="267" t="s">
        <v>332</v>
      </c>
    </row>
    <row r="24" spans="1:2" ht="11.25" customHeight="1">
      <c r="A24" s="268"/>
      <c r="B24" s="269"/>
    </row>
    <row r="25" spans="1:2" ht="23.25">
      <c r="A25" s="308" t="s">
        <v>280</v>
      </c>
      <c r="B25" s="309"/>
    </row>
    <row r="26" spans="1:2" ht="23.25">
      <c r="A26" s="310" t="s">
        <v>281</v>
      </c>
      <c r="B26" s="311"/>
    </row>
    <row r="27" spans="1:2" ht="23.25">
      <c r="A27" s="312" t="s">
        <v>282</v>
      </c>
      <c r="B27" s="313"/>
    </row>
    <row r="28" spans="1:2" ht="23.25">
      <c r="A28" s="314" t="s">
        <v>283</v>
      </c>
      <c r="B28" s="315"/>
    </row>
    <row r="29" spans="1:2" ht="23.25">
      <c r="A29" s="316" t="s">
        <v>284</v>
      </c>
      <c r="B29" s="304"/>
    </row>
    <row r="30" spans="1:2" ht="23.25">
      <c r="A30" s="303" t="s">
        <v>126</v>
      </c>
      <c r="B30" s="304"/>
    </row>
    <row r="31" spans="1:2" ht="29.25">
      <c r="A31" s="305" t="s">
        <v>285</v>
      </c>
      <c r="B31" s="306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21:B21"/>
    <mergeCell ref="A1:B1"/>
    <mergeCell ref="A3:B3"/>
    <mergeCell ref="A4:B4"/>
    <mergeCell ref="A18:B18"/>
    <mergeCell ref="A20:B20"/>
    <mergeCell ref="A30:B30"/>
    <mergeCell ref="A31:B31"/>
    <mergeCell ref="A22:B22"/>
    <mergeCell ref="A25:B25"/>
    <mergeCell ref="A26:B26"/>
    <mergeCell ref="A27:B27"/>
    <mergeCell ref="A28:B28"/>
    <mergeCell ref="A29:B29"/>
  </mergeCells>
  <hyperlinks>
    <hyperlink ref="A3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250"/>
  <sheetViews>
    <sheetView workbookViewId="0">
      <pane xSplit="3" ySplit="6" topLeftCell="AA7" activePane="bottomRight" state="frozen"/>
      <selection pane="topRight" activeCell="D1" sqref="D1"/>
      <selection pane="bottomLeft" activeCell="A7" sqref="A7"/>
      <selection pane="bottomRight" activeCell="B8" sqref="B8"/>
    </sheetView>
  </sheetViews>
  <sheetFormatPr defaultRowHeight="15"/>
  <cols>
    <col min="1" max="1" width="8.28515625" style="1" customWidth="1" collapsed="1"/>
    <col min="2" max="2" width="26.85546875" style="1" customWidth="1" collapsed="1"/>
    <col min="3" max="3" width="18.85546875" style="1" customWidth="1" collapsed="1"/>
    <col min="4" max="4" width="28.85546875" style="1" customWidth="1" collapsed="1"/>
    <col min="5" max="5" width="9.42578125" style="1" customWidth="1" collapsed="1"/>
    <col min="6" max="6" width="15.7109375" style="1" customWidth="1" collapsed="1"/>
    <col min="7" max="7" width="11.5703125" style="1" customWidth="1" collapsed="1"/>
    <col min="8" max="8" width="16" style="1" customWidth="1" collapsed="1"/>
    <col min="9" max="9" width="10.42578125" style="1" customWidth="1" collapsed="1"/>
    <col min="10" max="10" width="17" style="1" customWidth="1" collapsed="1"/>
    <col min="11" max="11" width="22.42578125" style="1" customWidth="1" collapsed="1"/>
    <col min="12" max="12" width="17.5703125" style="1" customWidth="1" collapsed="1"/>
    <col min="13" max="13" width="18.28515625" style="1" customWidth="1" collapsed="1"/>
    <col min="14" max="14" width="26.140625" style="1" customWidth="1" collapsed="1"/>
    <col min="15" max="15" width="17.5703125" style="1" customWidth="1" collapsed="1"/>
    <col min="16" max="16" width="9.140625" style="1" collapsed="1"/>
    <col min="17" max="17" width="17" style="1" customWidth="1" collapsed="1"/>
    <col min="18" max="18" width="19.28515625" style="1" customWidth="1" collapsed="1"/>
    <col min="19" max="19" width="26.28515625" style="1" customWidth="1" collapsed="1"/>
    <col min="20" max="20" width="15.5703125" style="1" customWidth="1" collapsed="1"/>
    <col min="21" max="21" width="13.5703125" style="1" customWidth="1" collapsed="1"/>
    <col min="22" max="22" width="17" style="1" customWidth="1" collapsed="1"/>
    <col min="23" max="23" width="19.28515625" style="1" customWidth="1" collapsed="1"/>
    <col min="24" max="24" width="26.28515625" style="1" customWidth="1" collapsed="1"/>
    <col min="25" max="25" width="15.5703125" style="1" customWidth="1" collapsed="1"/>
    <col min="26" max="26" width="12.42578125" style="1" customWidth="1" collapsed="1"/>
    <col min="27" max="27" width="17" style="1" customWidth="1" collapsed="1"/>
    <col min="28" max="28" width="19.28515625" style="1" customWidth="1" collapsed="1"/>
    <col min="29" max="29" width="26.28515625" style="1" customWidth="1" collapsed="1"/>
    <col min="30" max="30" width="19.140625" style="1" customWidth="1" collapsed="1"/>
    <col min="31" max="31" width="12" style="1" customWidth="1" collapsed="1"/>
    <col min="32" max="32" width="19.28515625" style="1" customWidth="1" collapsed="1"/>
    <col min="33" max="33" width="18.42578125" style="1" customWidth="1" collapsed="1"/>
    <col min="34" max="37" width="16" style="1" customWidth="1" collapsed="1"/>
    <col min="38" max="38" width="17.5703125" style="1" customWidth="1" collapsed="1"/>
    <col min="39" max="51" width="9.140625" style="1" collapsed="1"/>
    <col min="52" max="52" width="9.28515625" style="1" customWidth="1" collapsed="1"/>
    <col min="53" max="81" width="9.140625" style="1" hidden="1" customWidth="1" collapsed="1"/>
    <col min="82" max="87" width="9.140625" style="1" customWidth="1" collapsed="1"/>
    <col min="88" max="16384" width="9.140625" style="1" collapsed="1"/>
  </cols>
  <sheetData>
    <row r="1" spans="1:83" ht="31.5" customHeight="1">
      <c r="A1" s="112"/>
      <c r="B1" s="112"/>
      <c r="C1" s="324" t="s">
        <v>197</v>
      </c>
      <c r="D1" s="324"/>
      <c r="E1" s="324"/>
      <c r="F1" s="324"/>
      <c r="G1" s="324"/>
      <c r="H1" s="324"/>
      <c r="I1" s="324"/>
      <c r="J1" s="324"/>
      <c r="K1" s="324"/>
      <c r="L1" s="324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24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BA1" s="50">
        <v>1700</v>
      </c>
      <c r="BB1" s="50">
        <v>1750</v>
      </c>
      <c r="BC1" s="50">
        <v>1750</v>
      </c>
      <c r="BD1" s="50">
        <v>1700</v>
      </c>
      <c r="BE1" s="50">
        <f>BC1-BD1</f>
        <v>50</v>
      </c>
      <c r="BF1" s="1" t="s">
        <v>198</v>
      </c>
      <c r="BG1" s="50">
        <v>1700</v>
      </c>
      <c r="BH1" s="1" t="s">
        <v>199</v>
      </c>
      <c r="BJ1" s="5" t="s">
        <v>200</v>
      </c>
      <c r="BK1" s="114"/>
      <c r="BL1" s="114" t="str">
        <f>IF(AND(M7=BH1),BH5,"0")</f>
        <v>0</v>
      </c>
      <c r="BM1" s="6"/>
      <c r="BO1" s="5" t="s">
        <v>200</v>
      </c>
      <c r="BQ1" s="1" t="str">
        <f>IF(AND(R7=BH1),BI5,"0")</f>
        <v>0</v>
      </c>
      <c r="BS1" s="5" t="s">
        <v>200</v>
      </c>
      <c r="BU1" s="1" t="str">
        <f>IF(AND(W7=BH1),BJ5,"0")</f>
        <v>0</v>
      </c>
      <c r="BY1" s="115">
        <v>42370</v>
      </c>
      <c r="CA1" s="231"/>
      <c r="CB1" s="231"/>
      <c r="CC1" s="231"/>
      <c r="CD1" s="232"/>
      <c r="CE1" s="233"/>
    </row>
    <row r="2" spans="1:83" ht="21" customHeight="1">
      <c r="A2" s="128"/>
      <c r="B2" s="128"/>
      <c r="C2" s="324" t="s">
        <v>233</v>
      </c>
      <c r="D2" s="324"/>
      <c r="E2" s="324"/>
      <c r="F2" s="324"/>
      <c r="G2" s="324"/>
      <c r="H2" s="324"/>
      <c r="I2" s="324"/>
      <c r="J2" s="324"/>
      <c r="K2" s="324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243"/>
      <c r="AH2" s="185"/>
      <c r="AI2" s="185"/>
      <c r="AJ2" s="185"/>
      <c r="AK2" s="185"/>
      <c r="AL2" s="185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BA2" s="50">
        <v>1750</v>
      </c>
      <c r="BB2" s="50">
        <v>1900</v>
      </c>
      <c r="BC2" s="50">
        <v>1900</v>
      </c>
      <c r="BD2" s="50">
        <v>1750</v>
      </c>
      <c r="BE2" s="50">
        <f t="shared" ref="BE2:BE23" si="0">BC2-BD2</f>
        <v>150</v>
      </c>
      <c r="BF2" s="1" t="s">
        <v>201</v>
      </c>
      <c r="BG2" s="50">
        <v>1750</v>
      </c>
      <c r="BH2" s="1" t="s">
        <v>202</v>
      </c>
      <c r="BI2" s="1" t="s">
        <v>5</v>
      </c>
      <c r="BJ2" s="116" t="s">
        <v>203</v>
      </c>
      <c r="BK2" s="117">
        <f>IF(AND(H7=""),"",ROUNDUP(H7*1.03,-1))+BL1</f>
        <v>22280</v>
      </c>
      <c r="BL2" s="42">
        <f>IF(AND(H7=""),"",ROUNDUP(H7*1.03,-1))</f>
        <v>22280</v>
      </c>
      <c r="BM2" s="118"/>
      <c r="BO2" s="116" t="s">
        <v>203</v>
      </c>
      <c r="BP2" s="1">
        <f>IF(AND(O7=""),"",ROUNDUP(O7*1.03,-1))+BQ1</f>
        <v>22950</v>
      </c>
      <c r="BQ2" s="1">
        <f>IF(AND(O7=""),"",ROUNDUP(O7*1.03,-1))</f>
        <v>22950</v>
      </c>
      <c r="BS2" s="116" t="s">
        <v>203</v>
      </c>
      <c r="BT2" s="1">
        <f>IF(AND(T7=""),"",ROUNDUP(T7*1.03,-1))+BU1</f>
        <v>22950</v>
      </c>
      <c r="BU2" s="1">
        <f>IF(AND(T7=""),"",ROUNDUP(T7*1.03,-1))</f>
        <v>22950</v>
      </c>
      <c r="BY2" s="115">
        <v>42401</v>
      </c>
      <c r="CA2" s="231"/>
      <c r="CB2" s="231"/>
      <c r="CC2" s="231"/>
      <c r="CD2" s="231"/>
      <c r="CE2" s="231"/>
    </row>
    <row r="3" spans="1:83" ht="18.75" customHeight="1">
      <c r="A3" s="128"/>
      <c r="B3" s="12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243"/>
      <c r="AH3" s="185"/>
      <c r="AI3" s="185"/>
      <c r="AJ3" s="185"/>
      <c r="AK3" s="185"/>
      <c r="AL3" s="185"/>
      <c r="AM3" s="113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3"/>
      <c r="BA3" s="50">
        <v>1900</v>
      </c>
      <c r="BB3" s="50">
        <v>2000</v>
      </c>
      <c r="BC3" s="50">
        <v>2000</v>
      </c>
      <c r="BD3" s="50">
        <v>1900</v>
      </c>
      <c r="BE3" s="50">
        <f t="shared" si="0"/>
        <v>100</v>
      </c>
      <c r="BF3" s="1" t="s">
        <v>204</v>
      </c>
      <c r="BG3" s="50">
        <v>1900</v>
      </c>
      <c r="BI3" s="1" t="s">
        <v>14</v>
      </c>
      <c r="BJ3" s="116" t="s">
        <v>205</v>
      </c>
      <c r="BK3" s="42" t="s">
        <v>206</v>
      </c>
      <c r="BL3" s="121">
        <v>42552</v>
      </c>
      <c r="BM3" s="122">
        <f>IF(AND(F7=""),"",ROUNDUP(BK2*1.03,-1))</f>
        <v>22950</v>
      </c>
      <c r="BO3" s="116" t="s">
        <v>205</v>
      </c>
      <c r="BQ3" s="1">
        <f>IF(AND(O7=""),"",ROUNDUP(BP2*1.03,-1))</f>
        <v>23640</v>
      </c>
      <c r="BS3" s="116" t="s">
        <v>205</v>
      </c>
      <c r="BU3" s="1">
        <f>IF(AND(T7=""),"",ROUNDUP(BT2*1.03,-1))</f>
        <v>23640</v>
      </c>
      <c r="BY3" s="115">
        <v>42430</v>
      </c>
      <c r="CA3" s="231"/>
      <c r="CB3" s="231"/>
      <c r="CC3" s="231"/>
      <c r="CD3" s="232"/>
      <c r="CE3" s="233"/>
    </row>
    <row r="4" spans="1:83" ht="22.5" customHeight="1">
      <c r="A4" s="128"/>
      <c r="B4" s="128"/>
      <c r="C4" s="128"/>
      <c r="D4" s="345" t="s">
        <v>273</v>
      </c>
      <c r="E4" s="345"/>
      <c r="F4" s="345"/>
      <c r="G4" s="345"/>
      <c r="H4" s="346">
        <v>42370</v>
      </c>
      <c r="I4" s="347"/>
      <c r="J4" s="338"/>
      <c r="K4" s="338"/>
      <c r="L4" s="338"/>
      <c r="M4" s="228"/>
      <c r="N4" s="230"/>
      <c r="O4" s="228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85"/>
      <c r="AI4" s="185"/>
      <c r="AJ4" s="185"/>
      <c r="AK4" s="185"/>
      <c r="AL4" s="185"/>
      <c r="AM4" s="113"/>
      <c r="AN4" s="112"/>
      <c r="AO4" s="112"/>
      <c r="AP4" s="112"/>
      <c r="AQ4" s="112"/>
      <c r="AR4" s="343"/>
      <c r="AS4" s="343"/>
      <c r="AT4" s="343"/>
      <c r="AU4" s="112"/>
      <c r="AV4" s="112"/>
      <c r="AW4" s="112"/>
      <c r="AX4" s="113"/>
      <c r="BA4" s="50">
        <v>2000</v>
      </c>
      <c r="BB4" s="50" t="s">
        <v>74</v>
      </c>
      <c r="BC4" s="50">
        <v>2400</v>
      </c>
      <c r="BD4" s="50">
        <v>2000</v>
      </c>
      <c r="BE4" s="50">
        <f t="shared" si="0"/>
        <v>400</v>
      </c>
      <c r="BF4" s="1" t="s">
        <v>207</v>
      </c>
      <c r="BG4" s="50">
        <v>2000</v>
      </c>
      <c r="BJ4" s="7"/>
      <c r="BK4" s="8"/>
      <c r="BL4" s="8"/>
      <c r="BM4" s="9"/>
      <c r="BO4" s="7"/>
      <c r="BS4" s="7"/>
      <c r="BY4" s="115">
        <v>42461</v>
      </c>
      <c r="CA4" s="231"/>
      <c r="CB4" s="231"/>
      <c r="CC4" s="231"/>
    </row>
    <row r="5" spans="1:83" ht="23.25" customHeight="1" thickBot="1">
      <c r="A5" s="326"/>
      <c r="B5" s="326"/>
      <c r="C5" s="244"/>
      <c r="D5" s="244"/>
      <c r="E5" s="244"/>
      <c r="F5" s="348" t="s">
        <v>235</v>
      </c>
      <c r="G5" s="348"/>
      <c r="H5" s="349">
        <v>2.57</v>
      </c>
      <c r="I5" s="350"/>
      <c r="J5" s="339"/>
      <c r="K5" s="339"/>
      <c r="L5" s="339"/>
      <c r="M5" s="230"/>
      <c r="N5" s="230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85"/>
      <c r="AI5" s="185"/>
      <c r="AJ5" s="185"/>
      <c r="AK5" s="185"/>
      <c r="AL5" s="185"/>
      <c r="AM5" s="113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3"/>
      <c r="BA5" s="50" t="s">
        <v>74</v>
      </c>
      <c r="BB5" s="50" t="s">
        <v>75</v>
      </c>
      <c r="BC5" s="50">
        <v>2400</v>
      </c>
      <c r="BD5" s="50">
        <v>2400</v>
      </c>
      <c r="BE5" s="50">
        <f t="shared" si="0"/>
        <v>0</v>
      </c>
      <c r="BF5" s="1" t="s">
        <v>208</v>
      </c>
      <c r="BG5" s="50" t="s">
        <v>74</v>
      </c>
      <c r="BH5" s="125">
        <f>IF($I$7=1700,BE1,IF($I$7=1750,BE2,IF($I$7=1900,BE3,IF($I$7=2000,BE4,IF($I$7="2400A",BE5,IF($I$7="2400B",BE6,IF($I$7="2400C",BE7,IF($I$7="2800A",BE8,IF($I$7="2800B",BE9,IF($I$7=3600,BE10,IF($I$7=4200,BE11,IF($I$7=4800,BE12,IF($I$7="5400A",BE15,IF($I$7="5400B",BE16,IF($I$7=6000,BE17,IF($I$7=6600,BE18,IF($I$7=6800,BE19,IF($I$7=7200,BE20,IF($I$7=7600,BE21,IF($I$7=8200,BE22,IF($I$7=8700,BE23,IF($I$7=8900,BE24,IF($I$7=9500,BE25,IF($I$7=10000,BE26,""))))))))))))))))))))))))</f>
        <v>200</v>
      </c>
      <c r="BI5" s="126">
        <f>IF($P$7=1700,BE1,IF($P$7=1750,BE2,IF($P$7=1900,BE3,IF($P$7=2000,BE4,IF($P$7="2400A",BE5,IF($P$7="2400B",BE6,IF($P$7="2400C",BE7,IF($P$7="2800A",BE8,IF($P$7="2800B",BE9,IF($P$7=3600,BE10,IF($P$7=4200,BE11,IF($P$7=4800,BE12,IF($P$7="5400A",BE15,IF($P$7="5400B",BE16,IF($P$7=6000,BE17,IF($P$7=6600,BE18,IF($P$7=6800,BE19,IF($P$7=7200,BE20,IF($P$7=7600,BE21,IF($P$7=8200,BE22,IF($P$7=8700,BE23,IF($P$7=8900,BE24,IF($P$7=9500,BE25,IF($P$7=10000,BE26,""))))))))))))))))))))))))</f>
        <v>200</v>
      </c>
      <c r="BJ5" s="1">
        <f>IF($U$7=1700,BE1,IF($U$7=1750,BE2,IF($U$7=1900,BE3,IF($U$7=2000,BE4,IF($U$7="2400A",BE5,IF($U$7="2400B",BE6,IF($U$7="2400C",BE7,IF($U$7="2800A",BE8,IF($U$7="2800B",BE9,IF($U$7=3600,BE10,IF($U$7=4200,BE11,IF($U$7=4800,BE12,IF($U$7="5400A",BE15,IF($U$7="5400B",BE16,IF($U$7=6000,BE17,IF($U$7=6600,BE18,IF($U$7=6800,BE19,IF($U$7=7200,BE20,IF($U$7=7600,BE21,IF($U$7=8200,BE22,IF($U$7=8700,BE23,IF($U$7=8900,BE24,IF($U$7=9500,BE25,IF($U$7=10000,BE26,""))))))))))))))))))))))))</f>
        <v>200</v>
      </c>
      <c r="BK5" s="1">
        <f>IF($Z$7=1700,BE1,IF($Z$7=1750,BE2,IF($Z$7=1900,BE3,IF($Z$7=2000,BE4,IF($Z$7="2400A",BE5,IF($Z$7="2400B",BE6,IF($Z$7="2400C",BE7,IF($Z$7="2800A",BE8,IF($Z$7="2800B",BE9,IF($Z$7=3600,BE10,IF($Z$7=4200,BE11,IF($Z$7=4800,BE12,IF($Z$7="5400A",BE15,IF($Z$7="5400B",BE16,IF($Z$7=6000,BE17,IF($Z$7=6600,BE18,IF($Z$7=6800,BE19,IF($Z$7=7200,BE20,IF($Z$7=7600,BE21,IF($Z$7=8200,BE22,IF($Z$7=8700,BE23,IF($Z$7=8900,BE24,IF($Z$7=9500,BE25,IF($Z$7=10000,BE26,""))))))))))))))))))))))))</f>
        <v>200</v>
      </c>
      <c r="BL5" s="1" t="s">
        <v>133</v>
      </c>
      <c r="BY5" s="115">
        <v>42491</v>
      </c>
      <c r="CA5" s="231"/>
      <c r="CB5" s="231"/>
      <c r="CC5" s="231"/>
    </row>
    <row r="6" spans="1:83" s="130" customFormat="1" ht="109.5" customHeight="1" thickTop="1" thickBot="1">
      <c r="A6" s="180" t="s">
        <v>220</v>
      </c>
      <c r="B6" s="279" t="s">
        <v>221</v>
      </c>
      <c r="C6" s="279" t="s">
        <v>114</v>
      </c>
      <c r="D6" s="279" t="s">
        <v>196</v>
      </c>
      <c r="E6" s="180" t="s">
        <v>228</v>
      </c>
      <c r="F6" s="179" t="s">
        <v>222</v>
      </c>
      <c r="G6" s="179" t="s">
        <v>251</v>
      </c>
      <c r="H6" s="178" t="s">
        <v>252</v>
      </c>
      <c r="I6" s="239" t="s">
        <v>115</v>
      </c>
      <c r="J6" s="242" t="s">
        <v>266</v>
      </c>
      <c r="K6" s="236" t="s">
        <v>223</v>
      </c>
      <c r="L6" s="236" t="s">
        <v>234</v>
      </c>
      <c r="M6" s="236" t="s">
        <v>224</v>
      </c>
      <c r="N6" s="237" t="s">
        <v>225</v>
      </c>
      <c r="O6" s="238" t="s">
        <v>226</v>
      </c>
      <c r="P6" s="238" t="s">
        <v>115</v>
      </c>
      <c r="Q6" s="234" t="s">
        <v>267</v>
      </c>
      <c r="R6" s="175" t="s">
        <v>248</v>
      </c>
      <c r="S6" s="176" t="s">
        <v>249</v>
      </c>
      <c r="T6" s="177" t="s">
        <v>250</v>
      </c>
      <c r="U6" s="177" t="s">
        <v>115</v>
      </c>
      <c r="V6" s="177" t="s">
        <v>268</v>
      </c>
      <c r="W6" s="172" t="s">
        <v>246</v>
      </c>
      <c r="X6" s="173" t="s">
        <v>245</v>
      </c>
      <c r="Y6" s="174" t="s">
        <v>247</v>
      </c>
      <c r="Z6" s="174" t="s">
        <v>115</v>
      </c>
      <c r="AA6" s="174" t="s">
        <v>269</v>
      </c>
      <c r="AB6" s="169" t="s">
        <v>242</v>
      </c>
      <c r="AC6" s="170" t="s">
        <v>243</v>
      </c>
      <c r="AD6" s="171" t="s">
        <v>244</v>
      </c>
      <c r="AE6" s="171" t="s">
        <v>115</v>
      </c>
      <c r="AF6" s="171" t="s">
        <v>270</v>
      </c>
      <c r="AG6" s="169" t="s">
        <v>258</v>
      </c>
      <c r="AH6" s="183"/>
      <c r="AI6" s="183"/>
      <c r="AJ6" s="183"/>
      <c r="AK6" s="183"/>
      <c r="AL6" s="184"/>
      <c r="AM6" s="129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29"/>
      <c r="BA6" s="131" t="s">
        <v>75</v>
      </c>
      <c r="BB6" s="131" t="s">
        <v>76</v>
      </c>
      <c r="BC6" s="131">
        <v>2400</v>
      </c>
      <c r="BD6" s="131">
        <v>2400</v>
      </c>
      <c r="BE6" s="131">
        <f t="shared" si="0"/>
        <v>0</v>
      </c>
      <c r="BF6" s="130" t="s">
        <v>209</v>
      </c>
      <c r="BG6" s="131" t="s">
        <v>75</v>
      </c>
      <c r="BH6" s="132" t="str">
        <f>IF(AND($I$7="2400A"),"2400",IF(AND($I$7="2400B"),"2400",IF(AND($I$7="2400C"),"2400",IF(AND($I$7="2800A"),"2800",IF(AND($I$7="2800B"),"2800",IF(AND($I$7="5400A"),"5400",IF(AND($I$7="5400B"),"5400",$I$7)))))))</f>
        <v>5400</v>
      </c>
      <c r="BL6" s="130" t="s">
        <v>134</v>
      </c>
      <c r="BQ6" s="130" t="str">
        <f>IF(AND(AB7=BH1),BK5,"0")</f>
        <v>0</v>
      </c>
      <c r="BY6" s="133">
        <v>42522</v>
      </c>
      <c r="CA6" s="229"/>
      <c r="CB6" s="229"/>
    </row>
    <row r="7" spans="1:83" ht="23.25" customHeight="1" thickTop="1" thickBot="1">
      <c r="A7" s="277">
        <v>1</v>
      </c>
      <c r="B7" s="199" t="s">
        <v>333</v>
      </c>
      <c r="C7" s="199" t="s">
        <v>185</v>
      </c>
      <c r="D7" s="272" t="s">
        <v>334</v>
      </c>
      <c r="E7" s="278" t="s">
        <v>49</v>
      </c>
      <c r="F7" s="135" t="s">
        <v>227</v>
      </c>
      <c r="G7" s="135" t="s">
        <v>14</v>
      </c>
      <c r="H7" s="137">
        <v>21630</v>
      </c>
      <c r="I7" s="137" t="s">
        <v>80</v>
      </c>
      <c r="J7" s="240">
        <f>IF(AND($B7="",H7=""),"",D47)</f>
        <v>56100</v>
      </c>
      <c r="K7" s="241">
        <v>42370</v>
      </c>
      <c r="L7" s="283">
        <v>42370</v>
      </c>
      <c r="M7" s="235" t="s">
        <v>202</v>
      </c>
      <c r="N7" s="270" t="str">
        <f>IF(AND(F7=""),"",IF(AND(F7="Fix Pay"),"Fix Pay","Regular Pay"))</f>
        <v>Regular Pay</v>
      </c>
      <c r="O7" s="302">
        <f>IF(AND(B7=""),"",IF(AND(N7="Fix Pay"),H7,IF(AND(M7=$BH$1),BK39,BJ39)))</f>
        <v>22280</v>
      </c>
      <c r="P7" s="302" t="str">
        <f>IF(AND(B7=""),"",IF(AND(F7="Fix Pay"),I7,IF(AND(M7=$BH$2),I7,IF(AND(M7=$BH$1),BF39,""))))</f>
        <v>5400B</v>
      </c>
      <c r="Q7" s="140">
        <f>IF(AND($B7="",O7=""),"",AP48)</f>
        <v>57800</v>
      </c>
      <c r="R7" s="134" t="s">
        <v>202</v>
      </c>
      <c r="S7" s="271" t="str">
        <f>IF(AND(N7=""),"",IF(AND(N7="Fix Pay"),"Fix Pay","Regular Pay"))</f>
        <v>Regular Pay</v>
      </c>
      <c r="T7" s="299">
        <f>IF(AND(B7=""),"",IF(AND(S7="Fix Pay"),H7,IF(AND(R7=$BH$1),BP39,O7)))</f>
        <v>22280</v>
      </c>
      <c r="U7" s="299" t="str">
        <f>IF(AND(B7=""),"",IF(AND(S7="Fix Pay"),P7,IF(AND(R7=$BH$2),P7,IF(AND(R7=$BH$1),BM39,""))))</f>
        <v>5400B</v>
      </c>
      <c r="V7" s="186">
        <f>IF(AND($B7="",T7=""),"",AT48)</f>
        <v>57800</v>
      </c>
      <c r="W7" s="134" t="s">
        <v>202</v>
      </c>
      <c r="X7" s="271" t="str">
        <f>IF(AND(S7=""),"",IF(AND(S7="Fix Pay"),"Fix Pay","Regular Pay"))</f>
        <v>Regular Pay</v>
      </c>
      <c r="Y7" s="300">
        <f>IF(AND(B7=""),"",IF(AND(X7="Fix Pay"),T7,IF(AND(W7=$BH$1),BY39,BX39)))</f>
        <v>22950</v>
      </c>
      <c r="Z7" s="300" t="str">
        <f>IF(AND(B7=""),"",IF(AND(X7="Fix Pay"),U7,IF(AND(W7=$BH$2),U7,IF(AND(W7=$BH$1),BT39,""))))</f>
        <v>5400B</v>
      </c>
      <c r="AA7" s="181">
        <f>IF(AND($B7="",Y7=""),"",AX48)</f>
        <v>59500</v>
      </c>
      <c r="AB7" s="134" t="s">
        <v>202</v>
      </c>
      <c r="AC7" s="271" t="str">
        <f>IF(AND(X7=""),"",IF(AND(X7="Fix Pay"),"Fix Pay","Regular Pay"))</f>
        <v>Regular Pay</v>
      </c>
      <c r="AD7" s="301">
        <f>IF(AND(B7=""),"",IF(AND(AC7="Fix Pay"),Y7,IF(AND(AB7=$BH$1),CD39,Y7)))</f>
        <v>22950</v>
      </c>
      <c r="AE7" s="301" t="str">
        <f>IF(AND(B7=""),"",IF(AND(AC7="Fix Pay"),Z7,IF(AND(AB7=$BH$2),Z7,IF(AND(AB7=$BH$1),CA39,""))))</f>
        <v>5400B</v>
      </c>
      <c r="AF7" s="182">
        <f>IF(AND($B7="",AD7=""),"",BB48)</f>
        <v>59500</v>
      </c>
      <c r="AG7" s="134"/>
      <c r="AH7" s="213" t="str">
        <f>IF(AND(I7=""),"",IF(AND(I7="2400A"),"2400",IF(AND(I7="2400B"),"2400",IF(AND(I7="2400C"),"2400",IF(AND(I7="2800A"),"2800",IF(AND(I7="2800B"),"2800",IF(AND(I7="5400A"),"5400",IF(AND(I7="5400B"),"5400",I7))))))))</f>
        <v>5400</v>
      </c>
      <c r="AI7" s="139"/>
      <c r="AJ7" s="139"/>
      <c r="AK7" s="325" t="s">
        <v>253</v>
      </c>
      <c r="AL7" s="325"/>
      <c r="AM7" s="325"/>
      <c r="AN7" s="325"/>
      <c r="AO7" s="325"/>
      <c r="AP7" s="325"/>
      <c r="AQ7" s="325"/>
      <c r="AR7" s="325"/>
      <c r="AS7" s="156"/>
      <c r="AT7" s="156"/>
      <c r="AU7" s="156"/>
      <c r="AV7" s="156"/>
      <c r="AW7" s="156"/>
      <c r="AX7" s="113"/>
      <c r="BA7" s="50" t="s">
        <v>76</v>
      </c>
      <c r="BB7" s="50" t="s">
        <v>77</v>
      </c>
      <c r="BC7" s="50">
        <v>2800</v>
      </c>
      <c r="BD7" s="50">
        <v>2400</v>
      </c>
      <c r="BE7" s="50">
        <f t="shared" si="0"/>
        <v>400</v>
      </c>
      <c r="BF7" s="1" t="s">
        <v>210</v>
      </c>
      <c r="BG7" s="50" t="s">
        <v>76</v>
      </c>
      <c r="BH7" s="1">
        <f>IF(ISNA(VLOOKUP(I7,BA1:BB26,2,FALSE)),"",VLOOKUP(I7,BA1:BB26,2,FALSE))</f>
        <v>6000</v>
      </c>
      <c r="BI7" s="50">
        <f>IF(ISNA(VLOOKUP(P7,BA1:BB26,2,FALSE)),"",VLOOKUP(P7,BA1:BB26,2,FALSE))</f>
        <v>6000</v>
      </c>
      <c r="BJ7" s="1">
        <f>IF(ISNA(VLOOKUP(U7,BA1:BB26,2,FALSE)),"",VLOOKUP(U7,BA1:BB26,2,FALSE))</f>
        <v>6000</v>
      </c>
      <c r="BK7" s="1">
        <f>IF(ISNA(VLOOKUP(Z7,BA1:BB26,2,FALSE)),"",VLOOKUP(Z7,BA1:BB26,2,FALSE))</f>
        <v>6000</v>
      </c>
      <c r="BO7" s="5" t="s">
        <v>200</v>
      </c>
      <c r="BP7" s="1">
        <f>IF(AND(Y7=""),"",ROUNDUP(Y7*1.03,-1))+BQ6</f>
        <v>23640</v>
      </c>
      <c r="BQ7" s="1">
        <f>IF(AND(Y7=""),"",ROUNDUP(Y7*1.03,-1))</f>
        <v>23640</v>
      </c>
      <c r="BW7" s="1" t="s">
        <v>185</v>
      </c>
      <c r="BY7" s="115">
        <v>42552</v>
      </c>
    </row>
    <row r="8" spans="1:83" ht="23.25" customHeight="1" thickTop="1" thickBot="1">
      <c r="A8" s="277">
        <v>2</v>
      </c>
      <c r="B8" s="199" t="s">
        <v>315</v>
      </c>
      <c r="C8" s="199" t="s">
        <v>184</v>
      </c>
      <c r="D8" s="272" t="s">
        <v>313</v>
      </c>
      <c r="E8" s="278" t="s">
        <v>49</v>
      </c>
      <c r="F8" s="135" t="s">
        <v>227</v>
      </c>
      <c r="G8" s="135" t="s">
        <v>5</v>
      </c>
      <c r="H8" s="137">
        <v>24290</v>
      </c>
      <c r="I8" s="137" t="s">
        <v>79</v>
      </c>
      <c r="J8" s="136">
        <f>IF(AND($B8="",H8=""),"",D96)</f>
        <v>63300</v>
      </c>
      <c r="K8" s="138">
        <v>42370</v>
      </c>
      <c r="L8" s="284">
        <v>42370</v>
      </c>
      <c r="M8" s="134" t="s">
        <v>202</v>
      </c>
      <c r="N8" s="271" t="str">
        <f>IF(AND(F8=""),"",IF(AND(F8="Fix Pay"),"Fix Pay","Regular Pay"))</f>
        <v>Regular Pay</v>
      </c>
      <c r="O8" s="302">
        <f t="shared" ref="O8:O30" si="1">IF(AND(B8=""),"",IF(AND(N8="Fix Pay"),H8,IF(AND(M8=$BH$1),BK40,BJ40)))</f>
        <v>25020</v>
      </c>
      <c r="P8" s="302" t="str">
        <f t="shared" ref="P8:P30" si="2">IF(AND(B8=""),"",IF(AND(F8="Fix Pay"),I8,IF(AND(M8=$BH$2),I8,IF(AND(M8=$BH$1),BF40,""))))</f>
        <v>5400A</v>
      </c>
      <c r="Q8" s="140">
        <f>IF(AND($B8="",O8=""),"",AP97)</f>
        <v>65200</v>
      </c>
      <c r="R8" s="134" t="s">
        <v>202</v>
      </c>
      <c r="S8" s="271" t="str">
        <f t="shared" ref="S8:S25" si="3">IF(AND(N8=""),"",IF(AND(N8="Fix Pay"),"Fix Pay","Regular Pay"))</f>
        <v>Regular Pay</v>
      </c>
      <c r="T8" s="299">
        <f t="shared" ref="T8:T31" si="4">IF(AND(B8=""),"",IF(AND(S8="Fix Pay"),H8,IF(AND(R8=$BH$1),BP40,O8)))</f>
        <v>25020</v>
      </c>
      <c r="U8" s="299" t="str">
        <f t="shared" ref="U8:U31" si="5">IF(AND(B8=""),"",IF(AND(S8="Fix Pay"),P8,IF(AND(R8=$BH$2),P8,IF(AND(R8=$BH$1),BM40,""))))</f>
        <v>5400A</v>
      </c>
      <c r="V8" s="186">
        <f>IF(AND($B8="",T8=""),"",AT97)</f>
        <v>65200</v>
      </c>
      <c r="W8" s="134" t="s">
        <v>202</v>
      </c>
      <c r="X8" s="271" t="str">
        <f t="shared" ref="X8:X31" si="6">IF(AND(S8=""),"",IF(AND(S8="Fix Pay"),"Fix Pay","Regular Pay"))</f>
        <v>Regular Pay</v>
      </c>
      <c r="Y8" s="300">
        <f t="shared" ref="Y8:Y31" si="7">IF(AND(B8=""),"",IF(AND(X8="Fix Pay"),T8,IF(AND(W8=$BH$1),BY40,BX40)))</f>
        <v>25780</v>
      </c>
      <c r="Z8" s="300" t="str">
        <f t="shared" ref="Z8:Z31" si="8">IF(AND(B8=""),"",IF(AND(X8="Fix Pay"),U8,IF(AND(W8=$BH$2),U8,IF(AND(W8=$BH$1),BT40,""))))</f>
        <v>5400A</v>
      </c>
      <c r="AA8" s="181">
        <f>IF(AND($B8="",Y8=""),"",AX97)</f>
        <v>67200</v>
      </c>
      <c r="AB8" s="134" t="s">
        <v>202</v>
      </c>
      <c r="AC8" s="271" t="str">
        <f t="shared" ref="AC8:AC31" si="9">IF(AND(X8=""),"",IF(AND(X8="Fix Pay"),"Fix Pay","Regular Pay"))</f>
        <v>Regular Pay</v>
      </c>
      <c r="AD8" s="301">
        <f t="shared" ref="AD8:AD31" si="10">IF(AND(B8=""),"",IF(AND(AC8="Fix Pay"),Y8,IF(AND(AB8=$BH$1),CD40,Y8)))</f>
        <v>25780</v>
      </c>
      <c r="AE8" s="301" t="str">
        <f t="shared" ref="AE8:AE31" si="11">IF(AND(B8=""),"",IF(AND(AC8="Fix Pay"),Z8,IF(AND(AB8=$BH$2),Z8,IF(AND(AB8=$BH$1),CA40,""))))</f>
        <v>5400A</v>
      </c>
      <c r="AF8" s="182">
        <f>IF(AND($B8="",AD8=""),"",BB97)</f>
        <v>67200</v>
      </c>
      <c r="AG8" s="134"/>
      <c r="AH8" s="213" t="str">
        <f t="shared" ref="AH8:AH31" si="12">IF(AND(I8=""),"",IF(AND(I8="2400A"),"2400",IF(AND(I8="2400B"),"2400",IF(AND(I8="2400C"),"2400",IF(AND(I8="2800A"),"2800",IF(AND(I8="2800B"),"2800",IF(AND(I8="5400A"),"5400",IF(AND(I8="5400B"),"5400",I8))))))))</f>
        <v>5400</v>
      </c>
      <c r="AI8" s="139"/>
      <c r="AJ8" s="139"/>
      <c r="AK8" s="139"/>
      <c r="AL8" s="139"/>
      <c r="AM8" s="113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13"/>
      <c r="BA8" s="50" t="s">
        <v>77</v>
      </c>
      <c r="BB8" s="50" t="s">
        <v>78</v>
      </c>
      <c r="BC8" s="50">
        <v>2800</v>
      </c>
      <c r="BD8" s="50">
        <v>2800</v>
      </c>
      <c r="BE8" s="50">
        <f t="shared" si="0"/>
        <v>0</v>
      </c>
      <c r="BF8" s="1" t="s">
        <v>211</v>
      </c>
      <c r="BG8" s="50" t="s">
        <v>77</v>
      </c>
      <c r="BO8" s="116" t="s">
        <v>203</v>
      </c>
      <c r="BS8" s="1" t="str">
        <f>IF(AND(AG7=BY1),J7,IF(AND(AG7=BY2),J7,IF(AND(AG7=BY3),J7,IF(AND(AG7=BY4),J7,IF(AND(AG7=BY5),J7,IF(AND(AG7=BY6),J7,IF(AND(AG7=BY7),Master!F9,IF(AND(AG7=BY8),Master!F9,IF(AND(AG7=BY9),Master!F9,IF(AND(AG7=BY10),Master!F9,IF(AND(AG7=BY11),Master!F9,IF(AND(AG7=BY12),Master!F9,IF(AND(AG7=BY13),Master!F11,IF(AND(AG7=BY14),Master!F11,IF(AND(AG7=BY15),Master!F11,IF(AND(AG7=BY16),Master!F11,IF(AND(AG7=BY17),Master!F11,IF(AND(AG7=ABY18),Master!F11,IF(AND(AG7=BY19),Master!C17,IF(AND(AG7=BY20),Master!C21,Master!C21))))))))))))))))))))</f>
        <v xml:space="preserve">Regular Pay </v>
      </c>
      <c r="BW8" s="1" t="s">
        <v>192</v>
      </c>
      <c r="BY8" s="115">
        <v>42583</v>
      </c>
    </row>
    <row r="9" spans="1:83" ht="23.25" customHeight="1" thickTop="1" thickBot="1">
      <c r="A9" s="277">
        <v>3</v>
      </c>
      <c r="B9" s="199" t="s">
        <v>318</v>
      </c>
      <c r="C9" s="199" t="s">
        <v>184</v>
      </c>
      <c r="D9" s="272" t="s">
        <v>313</v>
      </c>
      <c r="E9" s="278" t="s">
        <v>49</v>
      </c>
      <c r="F9" s="135" t="s">
        <v>227</v>
      </c>
      <c r="G9" s="135" t="s">
        <v>5</v>
      </c>
      <c r="H9" s="137">
        <v>21050</v>
      </c>
      <c r="I9" s="137">
        <v>4800</v>
      </c>
      <c r="J9" s="136">
        <f>IF(AND($B9="",H9=""),"",D145)</f>
        <v>54500</v>
      </c>
      <c r="K9" s="138">
        <v>42370</v>
      </c>
      <c r="L9" s="284">
        <v>42370</v>
      </c>
      <c r="M9" s="134" t="s">
        <v>202</v>
      </c>
      <c r="N9" s="271" t="str">
        <f t="shared" ref="N9:N30" si="13">IF(AND(F9=""),"",IF(AND(F9="Fix Pay"),"Fix Pay","Regular Pay"))</f>
        <v>Regular Pay</v>
      </c>
      <c r="O9" s="302">
        <f t="shared" si="1"/>
        <v>21690</v>
      </c>
      <c r="P9" s="302">
        <f>IF(AND(B9=""),"",IF(AND(F9="Fix Pay"),I9,IF(AND(M9=$BH$2),I9,IF(AND(M9=$BH$1),BF41,""))))</f>
        <v>4800</v>
      </c>
      <c r="Q9" s="140">
        <f>IF(AND($B9="",O9=""),"",AP146)</f>
        <v>56100</v>
      </c>
      <c r="R9" s="134" t="s">
        <v>202</v>
      </c>
      <c r="S9" s="271" t="str">
        <f t="shared" si="3"/>
        <v>Regular Pay</v>
      </c>
      <c r="T9" s="299">
        <f t="shared" si="4"/>
        <v>21690</v>
      </c>
      <c r="U9" s="299">
        <f t="shared" si="5"/>
        <v>4800</v>
      </c>
      <c r="V9" s="186">
        <f>IF(AND($B9="",T9=""),"",AT146)</f>
        <v>56100</v>
      </c>
      <c r="W9" s="134" t="s">
        <v>202</v>
      </c>
      <c r="X9" s="271" t="str">
        <f t="shared" si="6"/>
        <v>Regular Pay</v>
      </c>
      <c r="Y9" s="300">
        <f t="shared" si="7"/>
        <v>22350</v>
      </c>
      <c r="Z9" s="300">
        <f t="shared" si="8"/>
        <v>4800</v>
      </c>
      <c r="AA9" s="181">
        <f>IF(AND($B9="",Y9=""),"",AX146)</f>
        <v>57800</v>
      </c>
      <c r="AB9" s="134" t="s">
        <v>199</v>
      </c>
      <c r="AC9" s="271" t="str">
        <f t="shared" si="9"/>
        <v>Regular Pay</v>
      </c>
      <c r="AD9" s="301">
        <f t="shared" si="10"/>
        <v>23630</v>
      </c>
      <c r="AE9" s="301" t="str">
        <f t="shared" si="11"/>
        <v>5400A</v>
      </c>
      <c r="AF9" s="182">
        <f>IF(AND($B9="",AD9=""),"",BB146)</f>
        <v>61500</v>
      </c>
      <c r="AG9" s="134"/>
      <c r="AH9" s="213">
        <f t="shared" si="12"/>
        <v>4800</v>
      </c>
      <c r="AI9" s="139"/>
      <c r="AJ9" s="139"/>
      <c r="AK9" s="139"/>
      <c r="AL9" s="139"/>
      <c r="AM9" s="113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3"/>
      <c r="BA9" s="50" t="s">
        <v>78</v>
      </c>
      <c r="BB9" s="50">
        <v>3600</v>
      </c>
      <c r="BC9" s="50">
        <v>3600</v>
      </c>
      <c r="BD9" s="50">
        <v>2800</v>
      </c>
      <c r="BE9" s="50">
        <f t="shared" si="0"/>
        <v>800</v>
      </c>
      <c r="BF9" s="1" t="s">
        <v>212</v>
      </c>
      <c r="BG9" s="50" t="s">
        <v>78</v>
      </c>
      <c r="BO9" s="116" t="s">
        <v>205</v>
      </c>
      <c r="BQ9" s="1">
        <f>IF(AND(Y7=""),"",ROUNDUP(BP7*1.03,-1))</f>
        <v>24350</v>
      </c>
      <c r="BW9" s="1" t="s">
        <v>193</v>
      </c>
      <c r="BY9" s="115">
        <v>42614</v>
      </c>
    </row>
    <row r="10" spans="1:83" ht="23.25" customHeight="1" thickTop="1" thickBot="1">
      <c r="A10" s="277">
        <v>4</v>
      </c>
      <c r="B10" s="199" t="s">
        <v>319</v>
      </c>
      <c r="C10" s="199" t="s">
        <v>179</v>
      </c>
      <c r="D10" s="272" t="s">
        <v>313</v>
      </c>
      <c r="E10" s="278" t="s">
        <v>49</v>
      </c>
      <c r="F10" s="135" t="s">
        <v>227</v>
      </c>
      <c r="G10" s="135" t="s">
        <v>5</v>
      </c>
      <c r="H10" s="137">
        <v>20720</v>
      </c>
      <c r="I10" s="137">
        <v>4800</v>
      </c>
      <c r="J10" s="136">
        <f>IF(AND($B10="",H10=""),"",D194)</f>
        <v>54500</v>
      </c>
      <c r="K10" s="138">
        <v>42370</v>
      </c>
      <c r="L10" s="284">
        <v>42370</v>
      </c>
      <c r="M10" s="134" t="s">
        <v>202</v>
      </c>
      <c r="N10" s="271" t="str">
        <f t="shared" si="13"/>
        <v>Regular Pay</v>
      </c>
      <c r="O10" s="302">
        <f t="shared" si="1"/>
        <v>21350</v>
      </c>
      <c r="P10" s="302">
        <f t="shared" si="2"/>
        <v>4800</v>
      </c>
      <c r="Q10" s="140">
        <f>IF(AND($B10="",O10=""),"",AP195)</f>
        <v>56100</v>
      </c>
      <c r="R10" s="134" t="s">
        <v>202</v>
      </c>
      <c r="S10" s="271" t="str">
        <f t="shared" si="3"/>
        <v>Regular Pay</v>
      </c>
      <c r="T10" s="299">
        <f t="shared" si="4"/>
        <v>21350</v>
      </c>
      <c r="U10" s="299">
        <f t="shared" si="5"/>
        <v>4800</v>
      </c>
      <c r="V10" s="186">
        <f>IF(AND($B10="",T10=""),"",AT195)</f>
        <v>56100</v>
      </c>
      <c r="W10" s="134" t="s">
        <v>202</v>
      </c>
      <c r="X10" s="271" t="str">
        <f t="shared" si="6"/>
        <v>Regular Pay</v>
      </c>
      <c r="Y10" s="300">
        <f t="shared" si="7"/>
        <v>22000</v>
      </c>
      <c r="Z10" s="300">
        <f t="shared" si="8"/>
        <v>4800</v>
      </c>
      <c r="AA10" s="181">
        <f>IF(AND($B10="",Y10=""),"",AX195)</f>
        <v>57800</v>
      </c>
      <c r="AB10" s="134" t="s">
        <v>202</v>
      </c>
      <c r="AC10" s="271" t="str">
        <f t="shared" si="9"/>
        <v>Regular Pay</v>
      </c>
      <c r="AD10" s="301">
        <f t="shared" si="10"/>
        <v>22000</v>
      </c>
      <c r="AE10" s="301">
        <f t="shared" si="11"/>
        <v>4800</v>
      </c>
      <c r="AF10" s="182">
        <f>IF(AND($B10="",AD10=""),"",BB195)</f>
        <v>57800</v>
      </c>
      <c r="AG10" s="134"/>
      <c r="AH10" s="213">
        <f t="shared" si="12"/>
        <v>4800</v>
      </c>
      <c r="AI10" s="139"/>
      <c r="AJ10" s="139"/>
      <c r="AK10" s="139"/>
      <c r="AL10" s="139"/>
      <c r="AM10" s="113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13"/>
      <c r="BA10" s="50">
        <v>3600</v>
      </c>
      <c r="BB10" s="50">
        <v>4200</v>
      </c>
      <c r="BC10" s="50">
        <v>4200</v>
      </c>
      <c r="BD10" s="50">
        <v>3600</v>
      </c>
      <c r="BE10" s="50">
        <f t="shared" si="0"/>
        <v>600</v>
      </c>
      <c r="BF10" s="1" t="s">
        <v>213</v>
      </c>
      <c r="BG10" s="50">
        <v>3600</v>
      </c>
      <c r="BO10" s="7"/>
      <c r="BW10" s="1" t="s">
        <v>171</v>
      </c>
      <c r="BY10" s="115">
        <v>42644</v>
      </c>
    </row>
    <row r="11" spans="1:83" ht="23.25" customHeight="1" thickTop="1" thickBot="1">
      <c r="A11" s="277">
        <v>5</v>
      </c>
      <c r="B11" s="199" t="s">
        <v>320</v>
      </c>
      <c r="C11" s="199" t="s">
        <v>179</v>
      </c>
      <c r="D11" s="272" t="s">
        <v>313</v>
      </c>
      <c r="E11" s="278" t="s">
        <v>49</v>
      </c>
      <c r="F11" s="135" t="s">
        <v>227</v>
      </c>
      <c r="G11" s="135" t="s">
        <v>14</v>
      </c>
      <c r="H11" s="137">
        <v>17370</v>
      </c>
      <c r="I11" s="137">
        <v>4200</v>
      </c>
      <c r="J11" s="136">
        <f>IF(AND($B11="",H11=""),"",D243)</f>
        <v>45100</v>
      </c>
      <c r="K11" s="138">
        <v>42370</v>
      </c>
      <c r="L11" s="284">
        <v>42370</v>
      </c>
      <c r="M11" s="134" t="s">
        <v>202</v>
      </c>
      <c r="N11" s="271" t="str">
        <f t="shared" si="13"/>
        <v>Regular Pay</v>
      </c>
      <c r="O11" s="302">
        <f t="shared" si="1"/>
        <v>17900</v>
      </c>
      <c r="P11" s="302">
        <f t="shared" si="2"/>
        <v>4200</v>
      </c>
      <c r="Q11" s="140">
        <f>IF(AND($B11="",O11=""),"",AP244)</f>
        <v>46500</v>
      </c>
      <c r="R11" s="134" t="s">
        <v>202</v>
      </c>
      <c r="S11" s="271" t="str">
        <f t="shared" si="3"/>
        <v>Regular Pay</v>
      </c>
      <c r="T11" s="299">
        <f t="shared" si="4"/>
        <v>17900</v>
      </c>
      <c r="U11" s="299">
        <f t="shared" si="5"/>
        <v>4200</v>
      </c>
      <c r="V11" s="186">
        <f>IF(AND($B11="",T11=""),"",AT244)</f>
        <v>46500</v>
      </c>
      <c r="W11" s="134" t="s">
        <v>202</v>
      </c>
      <c r="X11" s="271" t="str">
        <f t="shared" si="6"/>
        <v>Regular Pay</v>
      </c>
      <c r="Y11" s="300">
        <f t="shared" si="7"/>
        <v>18440</v>
      </c>
      <c r="Z11" s="300">
        <f t="shared" si="8"/>
        <v>4200</v>
      </c>
      <c r="AA11" s="181">
        <f>IF(AND($B11="",Y11=""),"",AX244)</f>
        <v>47900</v>
      </c>
      <c r="AB11" s="134" t="s">
        <v>202</v>
      </c>
      <c r="AC11" s="271" t="str">
        <f t="shared" si="9"/>
        <v>Regular Pay</v>
      </c>
      <c r="AD11" s="301">
        <f t="shared" si="10"/>
        <v>18440</v>
      </c>
      <c r="AE11" s="301">
        <f t="shared" si="11"/>
        <v>4200</v>
      </c>
      <c r="AF11" s="182">
        <f>IF(AND($B11="",AD11=""),"",BB244)</f>
        <v>47900</v>
      </c>
      <c r="AG11" s="134"/>
      <c r="AH11" s="213">
        <f t="shared" si="12"/>
        <v>4200</v>
      </c>
      <c r="AI11" s="139"/>
      <c r="AJ11" s="139"/>
      <c r="AK11" s="139"/>
      <c r="AL11" s="139"/>
      <c r="AM11" s="113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13"/>
      <c r="BA11" s="50">
        <v>4200</v>
      </c>
      <c r="BB11" s="50">
        <v>4800</v>
      </c>
      <c r="BC11" s="50">
        <v>4800</v>
      </c>
      <c r="BD11" s="50">
        <v>4200</v>
      </c>
      <c r="BE11" s="50">
        <f t="shared" si="0"/>
        <v>600</v>
      </c>
      <c r="BF11" s="1" t="s">
        <v>214</v>
      </c>
      <c r="BG11" s="50">
        <v>4200</v>
      </c>
      <c r="BW11" s="1" t="s">
        <v>184</v>
      </c>
      <c r="BY11" s="115">
        <v>42675</v>
      </c>
    </row>
    <row r="12" spans="1:83" ht="23.25" customHeight="1" thickTop="1" thickBot="1">
      <c r="A12" s="277">
        <v>6</v>
      </c>
      <c r="B12" s="199" t="s">
        <v>321</v>
      </c>
      <c r="C12" s="199" t="s">
        <v>43</v>
      </c>
      <c r="D12" s="272" t="s">
        <v>313</v>
      </c>
      <c r="E12" s="278" t="s">
        <v>49</v>
      </c>
      <c r="F12" s="135" t="s">
        <v>227</v>
      </c>
      <c r="G12" s="135" t="s">
        <v>5</v>
      </c>
      <c r="H12" s="137">
        <v>24760</v>
      </c>
      <c r="I12" s="137" t="s">
        <v>79</v>
      </c>
      <c r="J12" s="136">
        <f>IF(AND($B12="",H12=""),"",D292)</f>
        <v>65200</v>
      </c>
      <c r="K12" s="138">
        <v>42370</v>
      </c>
      <c r="L12" s="284">
        <v>42370</v>
      </c>
      <c r="M12" s="134" t="s">
        <v>202</v>
      </c>
      <c r="N12" s="271" t="str">
        <f t="shared" si="13"/>
        <v>Regular Pay</v>
      </c>
      <c r="O12" s="302">
        <f t="shared" si="1"/>
        <v>25510</v>
      </c>
      <c r="P12" s="302" t="str">
        <f t="shared" si="2"/>
        <v>5400A</v>
      </c>
      <c r="Q12" s="140">
        <f>IF(AND($B12="",O12=""),"",AP293)</f>
        <v>67200</v>
      </c>
      <c r="R12" s="134" t="s">
        <v>202</v>
      </c>
      <c r="S12" s="271" t="str">
        <f t="shared" si="3"/>
        <v>Regular Pay</v>
      </c>
      <c r="T12" s="299">
        <f t="shared" si="4"/>
        <v>25510</v>
      </c>
      <c r="U12" s="299" t="str">
        <f t="shared" si="5"/>
        <v>5400A</v>
      </c>
      <c r="V12" s="186">
        <f>IF(AND($B12="",T12=""),"",AT293)</f>
        <v>67200</v>
      </c>
      <c r="W12" s="134" t="s">
        <v>202</v>
      </c>
      <c r="X12" s="271" t="str">
        <f t="shared" si="6"/>
        <v>Regular Pay</v>
      </c>
      <c r="Y12" s="300">
        <f t="shared" si="7"/>
        <v>26280</v>
      </c>
      <c r="Z12" s="300" t="str">
        <f t="shared" si="8"/>
        <v>5400A</v>
      </c>
      <c r="AA12" s="181">
        <f>IF(AND($B12="",Y12=""),"",AX293)</f>
        <v>69200</v>
      </c>
      <c r="AB12" s="134" t="s">
        <v>202</v>
      </c>
      <c r="AC12" s="271" t="str">
        <f t="shared" si="9"/>
        <v>Regular Pay</v>
      </c>
      <c r="AD12" s="301">
        <f t="shared" si="10"/>
        <v>26280</v>
      </c>
      <c r="AE12" s="301" t="str">
        <f t="shared" si="11"/>
        <v>5400A</v>
      </c>
      <c r="AF12" s="182">
        <f>IF(AND($B12="",AD12=""),"",BB293)</f>
        <v>69200</v>
      </c>
      <c r="AG12" s="134"/>
      <c r="AH12" s="213" t="str">
        <f t="shared" si="12"/>
        <v>5400</v>
      </c>
      <c r="AI12" s="139"/>
      <c r="AJ12" s="139"/>
      <c r="AK12" s="139"/>
      <c r="AL12" s="139"/>
      <c r="AM12" s="113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13"/>
      <c r="BA12" s="50">
        <v>4800</v>
      </c>
      <c r="BB12" s="50" t="s">
        <v>79</v>
      </c>
      <c r="BC12" s="50">
        <v>5400</v>
      </c>
      <c r="BD12" s="50">
        <v>4800</v>
      </c>
      <c r="BE12" s="50">
        <f t="shared" si="0"/>
        <v>600</v>
      </c>
      <c r="BF12" s="1" t="s">
        <v>215</v>
      </c>
      <c r="BG12" s="50">
        <v>4800</v>
      </c>
      <c r="BI12" s="127" t="b">
        <f>IF(AND(F8=""),"",IF(AND(F8=BH2),BH6,IF(AND(F8=BH1),INDEX(BG1:BG26,MATCH(BH6,BG1:BG26)+(LOOKUP(BH6,BG1:BG26)+1&lt;&gt;BH6)))))</f>
        <v>0</v>
      </c>
      <c r="BJ12" s="1">
        <f>MROUND(K12*1.03,100)</f>
        <v>43600</v>
      </c>
      <c r="BK12" s="1">
        <f>MROUND(K17*1.03,100)</f>
        <v>43600</v>
      </c>
      <c r="BW12" s="1" t="s">
        <v>179</v>
      </c>
      <c r="BY12" s="115">
        <v>42705</v>
      </c>
    </row>
    <row r="13" spans="1:83" ht="23.25" customHeight="1" thickTop="1" thickBot="1">
      <c r="A13" s="277">
        <v>7</v>
      </c>
      <c r="B13" s="199" t="s">
        <v>322</v>
      </c>
      <c r="C13" s="199" t="s">
        <v>43</v>
      </c>
      <c r="D13" s="272" t="s">
        <v>313</v>
      </c>
      <c r="E13" s="278" t="s">
        <v>49</v>
      </c>
      <c r="F13" s="135" t="s">
        <v>227</v>
      </c>
      <c r="G13" s="135" t="s">
        <v>5</v>
      </c>
      <c r="H13" s="137">
        <v>24810</v>
      </c>
      <c r="I13" s="137" t="s">
        <v>79</v>
      </c>
      <c r="J13" s="136">
        <f>IF(AND($B13="",H13=""),"",D341)</f>
        <v>65200</v>
      </c>
      <c r="K13" s="138">
        <v>42370</v>
      </c>
      <c r="L13" s="284">
        <v>42370</v>
      </c>
      <c r="M13" s="134" t="s">
        <v>202</v>
      </c>
      <c r="N13" s="271" t="str">
        <f t="shared" si="13"/>
        <v>Regular Pay</v>
      </c>
      <c r="O13" s="302">
        <f t="shared" si="1"/>
        <v>25560</v>
      </c>
      <c r="P13" s="302" t="str">
        <f t="shared" si="2"/>
        <v>5400A</v>
      </c>
      <c r="Q13" s="140">
        <f>IF(AND($B13="",O13=""),"",AP342)</f>
        <v>67200</v>
      </c>
      <c r="R13" s="134" t="s">
        <v>202</v>
      </c>
      <c r="S13" s="271" t="str">
        <f t="shared" si="3"/>
        <v>Regular Pay</v>
      </c>
      <c r="T13" s="299">
        <f t="shared" si="4"/>
        <v>25560</v>
      </c>
      <c r="U13" s="299" t="str">
        <f t="shared" si="5"/>
        <v>5400A</v>
      </c>
      <c r="V13" s="186">
        <f>IF(AND($B13="",T13=""),"",AT342)</f>
        <v>67200</v>
      </c>
      <c r="W13" s="134" t="s">
        <v>202</v>
      </c>
      <c r="X13" s="271" t="str">
        <f t="shared" si="6"/>
        <v>Regular Pay</v>
      </c>
      <c r="Y13" s="300">
        <f t="shared" si="7"/>
        <v>26330</v>
      </c>
      <c r="Z13" s="300" t="str">
        <f t="shared" si="8"/>
        <v>5400A</v>
      </c>
      <c r="AA13" s="181">
        <f>IF(AND($B13="",Y13=""),"",AX342)</f>
        <v>69200</v>
      </c>
      <c r="AB13" s="134" t="s">
        <v>202</v>
      </c>
      <c r="AC13" s="271" t="str">
        <f t="shared" si="9"/>
        <v>Regular Pay</v>
      </c>
      <c r="AD13" s="301">
        <f t="shared" si="10"/>
        <v>26330</v>
      </c>
      <c r="AE13" s="301" t="str">
        <f t="shared" si="11"/>
        <v>5400A</v>
      </c>
      <c r="AF13" s="182">
        <f>IF(AND($B13="",AD13=""),"",BB342)</f>
        <v>69200</v>
      </c>
      <c r="AG13" s="134"/>
      <c r="AH13" s="213" t="str">
        <f t="shared" si="12"/>
        <v>5400</v>
      </c>
      <c r="AI13" s="139"/>
      <c r="AJ13" s="139"/>
      <c r="AK13" s="325"/>
      <c r="AL13" s="325"/>
      <c r="AM13" s="325"/>
      <c r="AN13" s="325"/>
      <c r="AO13" s="325"/>
      <c r="AP13" s="325"/>
      <c r="AQ13" s="325"/>
      <c r="AR13" s="325"/>
      <c r="AS13" s="112"/>
      <c r="AT13" s="112"/>
      <c r="AU13" s="112"/>
      <c r="AV13" s="112"/>
      <c r="AW13" s="112"/>
      <c r="AX13" s="113"/>
      <c r="BA13" s="50" t="s">
        <v>79</v>
      </c>
      <c r="BB13" s="50" t="s">
        <v>80</v>
      </c>
      <c r="BC13" s="50">
        <v>5400</v>
      </c>
      <c r="BD13" s="50">
        <v>5400</v>
      </c>
      <c r="BE13" s="50">
        <f t="shared" si="0"/>
        <v>0</v>
      </c>
      <c r="BG13" s="50" t="s">
        <v>79</v>
      </c>
      <c r="BI13" s="127"/>
      <c r="BJ13" s="1">
        <f>MROUND(BJ12*1.03,100)</f>
        <v>44900</v>
      </c>
      <c r="BW13" s="1" t="s">
        <v>43</v>
      </c>
      <c r="BY13" s="115">
        <v>42736</v>
      </c>
    </row>
    <row r="14" spans="1:83" ht="23.25" customHeight="1" thickTop="1" thickBot="1">
      <c r="A14" s="277">
        <v>8</v>
      </c>
      <c r="B14" s="199" t="s">
        <v>323</v>
      </c>
      <c r="C14" s="199" t="s">
        <v>187</v>
      </c>
      <c r="D14" s="272" t="s">
        <v>313</v>
      </c>
      <c r="E14" s="278" t="s">
        <v>49</v>
      </c>
      <c r="F14" s="135" t="s">
        <v>227</v>
      </c>
      <c r="G14" s="135" t="s">
        <v>5</v>
      </c>
      <c r="H14" s="137">
        <v>20670</v>
      </c>
      <c r="I14" s="137">
        <v>4800</v>
      </c>
      <c r="J14" s="136">
        <f>IF(AND($B14="",H14=""),"",D390)</f>
        <v>54500</v>
      </c>
      <c r="K14" s="138">
        <v>42370</v>
      </c>
      <c r="L14" s="284">
        <v>42370</v>
      </c>
      <c r="M14" s="134" t="s">
        <v>202</v>
      </c>
      <c r="N14" s="271" t="str">
        <f t="shared" si="13"/>
        <v>Regular Pay</v>
      </c>
      <c r="O14" s="302">
        <f t="shared" si="1"/>
        <v>21290</v>
      </c>
      <c r="P14" s="302">
        <f t="shared" si="2"/>
        <v>4800</v>
      </c>
      <c r="Q14" s="140">
        <f>IF(AND($B14="",O14=""),"",AP391)</f>
        <v>56100</v>
      </c>
      <c r="R14" s="134" t="s">
        <v>202</v>
      </c>
      <c r="S14" s="271" t="str">
        <f t="shared" si="3"/>
        <v>Regular Pay</v>
      </c>
      <c r="T14" s="299">
        <f t="shared" si="4"/>
        <v>21290</v>
      </c>
      <c r="U14" s="299">
        <f t="shared" si="5"/>
        <v>4800</v>
      </c>
      <c r="V14" s="186">
        <f>IF(AND($B14="",T14=""),"",AT391)</f>
        <v>56100</v>
      </c>
      <c r="W14" s="134" t="s">
        <v>202</v>
      </c>
      <c r="X14" s="271" t="str">
        <f t="shared" si="6"/>
        <v>Regular Pay</v>
      </c>
      <c r="Y14" s="300">
        <f t="shared" si="7"/>
        <v>21930</v>
      </c>
      <c r="Z14" s="300">
        <f t="shared" si="8"/>
        <v>4800</v>
      </c>
      <c r="AA14" s="181">
        <f>IF(AND($B14="",Y14=""),"",AX391)</f>
        <v>57800</v>
      </c>
      <c r="AB14" s="134" t="s">
        <v>202</v>
      </c>
      <c r="AC14" s="271" t="str">
        <f t="shared" si="9"/>
        <v>Regular Pay</v>
      </c>
      <c r="AD14" s="301">
        <f t="shared" si="10"/>
        <v>21930</v>
      </c>
      <c r="AE14" s="301">
        <f t="shared" si="11"/>
        <v>4800</v>
      </c>
      <c r="AF14" s="182">
        <f>IF(AND($B14="",AD14=""),"",BB391)</f>
        <v>57800</v>
      </c>
      <c r="AG14" s="134"/>
      <c r="AH14" s="213">
        <f t="shared" si="12"/>
        <v>4800</v>
      </c>
      <c r="AI14" s="139"/>
      <c r="AJ14" s="139"/>
      <c r="AK14" s="139"/>
      <c r="AL14" s="139"/>
      <c r="AM14" s="113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3"/>
      <c r="BA14" s="50" t="s">
        <v>80</v>
      </c>
      <c r="BB14" s="50">
        <v>6000</v>
      </c>
      <c r="BC14" s="50">
        <v>6000</v>
      </c>
      <c r="BD14" s="50">
        <v>5400</v>
      </c>
      <c r="BE14" s="50">
        <f t="shared" si="0"/>
        <v>600</v>
      </c>
      <c r="BG14" s="50" t="s">
        <v>80</v>
      </c>
      <c r="BI14" s="127"/>
      <c r="BJ14" s="1">
        <f>IF(AND(F6="Fix Pay"),K12,BJ12)</f>
        <v>43600</v>
      </c>
      <c r="BW14" s="1" t="s">
        <v>186</v>
      </c>
      <c r="BY14" s="115">
        <v>42767</v>
      </c>
    </row>
    <row r="15" spans="1:83" ht="23.25" customHeight="1" thickTop="1" thickBot="1">
      <c r="A15" s="277">
        <v>9</v>
      </c>
      <c r="B15" s="199" t="s">
        <v>324</v>
      </c>
      <c r="C15" s="199" t="s">
        <v>43</v>
      </c>
      <c r="D15" s="272" t="s">
        <v>313</v>
      </c>
      <c r="E15" s="278" t="s">
        <v>49</v>
      </c>
      <c r="F15" s="135" t="s">
        <v>227</v>
      </c>
      <c r="G15" s="135" t="s">
        <v>5</v>
      </c>
      <c r="H15" s="137">
        <v>20640</v>
      </c>
      <c r="I15" s="137">
        <v>4800</v>
      </c>
      <c r="J15" s="136">
        <f>IF(AND($B15="",H15=""),"",D439)</f>
        <v>54500</v>
      </c>
      <c r="K15" s="138">
        <v>42370</v>
      </c>
      <c r="L15" s="284">
        <v>42370</v>
      </c>
      <c r="M15" s="134" t="s">
        <v>202</v>
      </c>
      <c r="N15" s="271" t="str">
        <f t="shared" si="13"/>
        <v>Regular Pay</v>
      </c>
      <c r="O15" s="302">
        <f t="shared" si="1"/>
        <v>21260</v>
      </c>
      <c r="P15" s="302">
        <f t="shared" si="2"/>
        <v>4800</v>
      </c>
      <c r="Q15" s="140">
        <f>IF(AND($B15="",O15=""),"",AP440)</f>
        <v>56100</v>
      </c>
      <c r="R15" s="134" t="s">
        <v>202</v>
      </c>
      <c r="S15" s="271" t="str">
        <f t="shared" si="3"/>
        <v>Regular Pay</v>
      </c>
      <c r="T15" s="299">
        <f t="shared" si="4"/>
        <v>21260</v>
      </c>
      <c r="U15" s="299">
        <f t="shared" si="5"/>
        <v>4800</v>
      </c>
      <c r="V15" s="186">
        <f>IF(AND($B15="",T15=""),"",AT440)</f>
        <v>56100</v>
      </c>
      <c r="W15" s="134" t="s">
        <v>202</v>
      </c>
      <c r="X15" s="271" t="str">
        <f t="shared" si="6"/>
        <v>Regular Pay</v>
      </c>
      <c r="Y15" s="300">
        <f t="shared" si="7"/>
        <v>21900</v>
      </c>
      <c r="Z15" s="300">
        <f t="shared" si="8"/>
        <v>4800</v>
      </c>
      <c r="AA15" s="181">
        <f>IF(AND($B15="",Y15=""),"",AX440)</f>
        <v>57800</v>
      </c>
      <c r="AB15" s="134" t="s">
        <v>202</v>
      </c>
      <c r="AC15" s="271" t="str">
        <f t="shared" si="9"/>
        <v>Regular Pay</v>
      </c>
      <c r="AD15" s="301">
        <f t="shared" si="10"/>
        <v>21900</v>
      </c>
      <c r="AE15" s="301">
        <f t="shared" si="11"/>
        <v>4800</v>
      </c>
      <c r="AF15" s="182">
        <f>IF(AND($B15="",AD15=""),"",BB440)</f>
        <v>57800</v>
      </c>
      <c r="AG15" s="134"/>
      <c r="AH15" s="213">
        <f t="shared" si="12"/>
        <v>4800</v>
      </c>
      <c r="AI15" s="139"/>
      <c r="AJ15" s="139"/>
      <c r="AK15" s="139"/>
      <c r="AL15" s="139"/>
      <c r="AM15" s="113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13"/>
      <c r="BA15" s="50">
        <v>6000</v>
      </c>
      <c r="BB15" s="50">
        <v>6600</v>
      </c>
      <c r="BC15" s="50">
        <v>6600</v>
      </c>
      <c r="BD15" s="50">
        <v>6000</v>
      </c>
      <c r="BE15" s="50">
        <f t="shared" si="0"/>
        <v>600</v>
      </c>
      <c r="BG15" s="50">
        <v>6000</v>
      </c>
      <c r="BW15" s="1" t="s">
        <v>187</v>
      </c>
      <c r="BY15" s="115">
        <v>42795</v>
      </c>
    </row>
    <row r="16" spans="1:83" ht="23.25" customHeight="1" thickTop="1" thickBot="1">
      <c r="A16" s="277">
        <v>10</v>
      </c>
      <c r="B16" s="199" t="s">
        <v>325</v>
      </c>
      <c r="C16" s="199" t="s">
        <v>190</v>
      </c>
      <c r="D16" s="272" t="s">
        <v>313</v>
      </c>
      <c r="E16" s="278" t="s">
        <v>46</v>
      </c>
      <c r="F16" s="135" t="s">
        <v>134</v>
      </c>
      <c r="G16" s="135" t="s">
        <v>14</v>
      </c>
      <c r="H16" s="137">
        <v>7840</v>
      </c>
      <c r="I16" s="137" t="s">
        <v>74</v>
      </c>
      <c r="J16" s="136">
        <f>IF(AND($B16="",H16=""),"",D488)</f>
        <v>14600</v>
      </c>
      <c r="K16" s="138">
        <v>42370</v>
      </c>
      <c r="L16" s="284">
        <v>42370</v>
      </c>
      <c r="M16" s="134" t="s">
        <v>202</v>
      </c>
      <c r="N16" s="271" t="str">
        <f t="shared" si="13"/>
        <v>Fix Pay</v>
      </c>
      <c r="O16" s="302">
        <f t="shared" si="1"/>
        <v>7840</v>
      </c>
      <c r="P16" s="302" t="str">
        <f t="shared" si="2"/>
        <v>2400A</v>
      </c>
      <c r="Q16" s="140">
        <f>IF(AND($B16="",O16=""),"",AP489)</f>
        <v>14600</v>
      </c>
      <c r="R16" s="134" t="s">
        <v>202</v>
      </c>
      <c r="S16" s="271" t="str">
        <f t="shared" si="3"/>
        <v>Fix Pay</v>
      </c>
      <c r="T16" s="299">
        <f t="shared" si="4"/>
        <v>7840</v>
      </c>
      <c r="U16" s="299" t="str">
        <f t="shared" si="5"/>
        <v>2400A</v>
      </c>
      <c r="V16" s="186">
        <f>IF(AND($B16="",T16=""),"",AT489)</f>
        <v>14600</v>
      </c>
      <c r="W16" s="134" t="s">
        <v>202</v>
      </c>
      <c r="X16" s="271" t="s">
        <v>133</v>
      </c>
      <c r="Y16" s="300">
        <f t="shared" si="7"/>
        <v>8080</v>
      </c>
      <c r="Z16" s="300" t="str">
        <f t="shared" si="8"/>
        <v>2400A</v>
      </c>
      <c r="AA16" s="181">
        <f>IF(AND($B16="",Y16=""),"",AX489)</f>
        <v>20800</v>
      </c>
      <c r="AB16" s="134" t="s">
        <v>202</v>
      </c>
      <c r="AC16" s="271" t="str">
        <f t="shared" si="9"/>
        <v>Regular Pay</v>
      </c>
      <c r="AD16" s="301">
        <f t="shared" si="10"/>
        <v>8080</v>
      </c>
      <c r="AE16" s="301" t="str">
        <f t="shared" si="11"/>
        <v>2400A</v>
      </c>
      <c r="AF16" s="182">
        <f>IF(AND($B16="",AD16=""),"",BB489)</f>
        <v>20800</v>
      </c>
      <c r="AG16" s="134">
        <v>1587</v>
      </c>
      <c r="AH16" s="213" t="str">
        <f t="shared" si="12"/>
        <v>2400</v>
      </c>
      <c r="AI16" s="139"/>
      <c r="AJ16" s="139"/>
      <c r="AK16" s="139"/>
      <c r="AL16" s="139"/>
      <c r="AM16" s="113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13"/>
      <c r="BA16" s="50">
        <v>6600</v>
      </c>
      <c r="BB16" s="50">
        <v>6800</v>
      </c>
      <c r="BC16" s="50">
        <v>6800</v>
      </c>
      <c r="BD16" s="50">
        <v>6600</v>
      </c>
      <c r="BE16" s="50">
        <f t="shared" si="0"/>
        <v>200</v>
      </c>
      <c r="BG16" s="50">
        <v>6600</v>
      </c>
      <c r="BW16" s="1" t="s">
        <v>188</v>
      </c>
      <c r="BY16" s="115">
        <v>42826</v>
      </c>
    </row>
    <row r="17" spans="1:83" ht="23.25" customHeight="1" thickTop="1" thickBot="1">
      <c r="A17" s="277">
        <v>11</v>
      </c>
      <c r="B17" s="199" t="s">
        <v>326</v>
      </c>
      <c r="C17" s="199" t="s">
        <v>179</v>
      </c>
      <c r="D17" s="272" t="s">
        <v>313</v>
      </c>
      <c r="E17" s="278" t="s">
        <v>49</v>
      </c>
      <c r="F17" s="135" t="s">
        <v>134</v>
      </c>
      <c r="G17" s="135" t="s">
        <v>14</v>
      </c>
      <c r="H17" s="137">
        <v>14660</v>
      </c>
      <c r="I17" s="137">
        <v>4200</v>
      </c>
      <c r="J17" s="136">
        <f>IF(AND($B17="",H17=""),"",D537)</f>
        <v>26500</v>
      </c>
      <c r="K17" s="138">
        <v>42370</v>
      </c>
      <c r="L17" s="284">
        <v>42370</v>
      </c>
      <c r="M17" s="134" t="s">
        <v>202</v>
      </c>
      <c r="N17" s="271" t="str">
        <f t="shared" si="13"/>
        <v>Fix Pay</v>
      </c>
      <c r="O17" s="302">
        <f t="shared" si="1"/>
        <v>14660</v>
      </c>
      <c r="P17" s="302">
        <f t="shared" si="2"/>
        <v>4200</v>
      </c>
      <c r="Q17" s="140">
        <f>IF(AND($B17="",O17=""),"",AP538)</f>
        <v>26500</v>
      </c>
      <c r="R17" s="134" t="s">
        <v>202</v>
      </c>
      <c r="S17" s="271" t="s">
        <v>133</v>
      </c>
      <c r="T17" s="299">
        <f t="shared" si="4"/>
        <v>14660</v>
      </c>
      <c r="U17" s="299">
        <f t="shared" si="5"/>
        <v>4200</v>
      </c>
      <c r="V17" s="186">
        <f>IF(AND($B17="",T17=""),"",AT538)</f>
        <v>37800</v>
      </c>
      <c r="W17" s="134" t="s">
        <v>202</v>
      </c>
      <c r="X17" s="271" t="str">
        <f t="shared" si="6"/>
        <v>Regular Pay</v>
      </c>
      <c r="Y17" s="300">
        <f t="shared" si="7"/>
        <v>15100</v>
      </c>
      <c r="Z17" s="300">
        <f t="shared" si="8"/>
        <v>4200</v>
      </c>
      <c r="AA17" s="181">
        <f>IF(AND($B17="",Y17=""),"",AX538)</f>
        <v>38900</v>
      </c>
      <c r="AB17" s="134" t="s">
        <v>202</v>
      </c>
      <c r="AC17" s="271" t="str">
        <f t="shared" si="9"/>
        <v>Regular Pay</v>
      </c>
      <c r="AD17" s="301">
        <f t="shared" si="10"/>
        <v>15100</v>
      </c>
      <c r="AE17" s="301">
        <f t="shared" si="11"/>
        <v>4200</v>
      </c>
      <c r="AF17" s="182">
        <f>IF(AND($B17="",AD17=""),"",BB538)</f>
        <v>38900</v>
      </c>
      <c r="AG17" s="134"/>
      <c r="AH17" s="213">
        <f t="shared" si="12"/>
        <v>4200</v>
      </c>
      <c r="AI17" s="139"/>
      <c r="AJ17" s="139"/>
      <c r="AK17" s="139"/>
      <c r="AL17" s="139"/>
      <c r="AM17" s="113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13"/>
      <c r="BA17" s="50">
        <v>6800</v>
      </c>
      <c r="BB17" s="50">
        <v>7200</v>
      </c>
      <c r="BC17" s="50">
        <v>7200</v>
      </c>
      <c r="BD17" s="50">
        <v>6800</v>
      </c>
      <c r="BE17" s="50">
        <f t="shared" si="0"/>
        <v>400</v>
      </c>
      <c r="BG17" s="50">
        <v>6800</v>
      </c>
      <c r="BW17" s="1" t="s">
        <v>194</v>
      </c>
      <c r="BY17" s="115">
        <v>42856</v>
      </c>
    </row>
    <row r="18" spans="1:83" ht="23.25" customHeight="1" thickTop="1" thickBot="1">
      <c r="A18" s="277">
        <v>12</v>
      </c>
      <c r="B18" s="199" t="s">
        <v>327</v>
      </c>
      <c r="C18" s="199" t="s">
        <v>179</v>
      </c>
      <c r="D18" s="272" t="s">
        <v>328</v>
      </c>
      <c r="E18" s="278" t="s">
        <v>49</v>
      </c>
      <c r="F18" s="135" t="s">
        <v>227</v>
      </c>
      <c r="G18" s="135" t="s">
        <v>5</v>
      </c>
      <c r="H18" s="137">
        <v>24290</v>
      </c>
      <c r="I18" s="137" t="s">
        <v>79</v>
      </c>
      <c r="J18" s="136">
        <f>IF(AND($B18="",H18=""),"",D586)</f>
        <v>63300</v>
      </c>
      <c r="K18" s="138">
        <v>42370</v>
      </c>
      <c r="L18" s="284">
        <v>42370</v>
      </c>
      <c r="M18" s="134" t="s">
        <v>202</v>
      </c>
      <c r="N18" s="271" t="str">
        <f t="shared" si="13"/>
        <v>Regular Pay</v>
      </c>
      <c r="O18" s="302">
        <f t="shared" si="1"/>
        <v>25020</v>
      </c>
      <c r="P18" s="302" t="str">
        <f t="shared" si="2"/>
        <v>5400A</v>
      </c>
      <c r="Q18" s="140">
        <f>IF(AND($B18="",O18=""),"",AP587)</f>
        <v>65200</v>
      </c>
      <c r="R18" s="134" t="s">
        <v>202</v>
      </c>
      <c r="S18" s="271" t="str">
        <f t="shared" si="3"/>
        <v>Regular Pay</v>
      </c>
      <c r="T18" s="299">
        <f t="shared" si="4"/>
        <v>25020</v>
      </c>
      <c r="U18" s="299" t="str">
        <f t="shared" si="5"/>
        <v>5400A</v>
      </c>
      <c r="V18" s="186">
        <f>IF(AND($B18="",T18=""),"",AT587)</f>
        <v>65200</v>
      </c>
      <c r="W18" s="134" t="s">
        <v>202</v>
      </c>
      <c r="X18" s="271" t="str">
        <f t="shared" si="6"/>
        <v>Regular Pay</v>
      </c>
      <c r="Y18" s="300">
        <f t="shared" si="7"/>
        <v>25780</v>
      </c>
      <c r="Z18" s="300" t="str">
        <f t="shared" si="8"/>
        <v>5400A</v>
      </c>
      <c r="AA18" s="181">
        <f>IF(AND($B18="",Y18=""),"",AX587)</f>
        <v>67200</v>
      </c>
      <c r="AB18" s="134" t="s">
        <v>202</v>
      </c>
      <c r="AC18" s="271" t="str">
        <f t="shared" si="9"/>
        <v>Regular Pay</v>
      </c>
      <c r="AD18" s="301">
        <f t="shared" si="10"/>
        <v>25780</v>
      </c>
      <c r="AE18" s="301" t="str">
        <f t="shared" si="11"/>
        <v>5400A</v>
      </c>
      <c r="AF18" s="182">
        <f>IF(AND($B18="",AD18=""),"",BB587)</f>
        <v>67200</v>
      </c>
      <c r="AG18" s="134"/>
      <c r="AH18" s="213" t="str">
        <f t="shared" si="12"/>
        <v>5400</v>
      </c>
      <c r="AI18" s="139"/>
      <c r="AJ18" s="139"/>
      <c r="AK18" s="139"/>
      <c r="AL18" s="139"/>
      <c r="AM18" s="113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13"/>
      <c r="BA18" s="50">
        <v>7200</v>
      </c>
      <c r="BB18" s="50">
        <v>7600</v>
      </c>
      <c r="BC18" s="50">
        <v>7600</v>
      </c>
      <c r="BD18" s="50">
        <v>7200</v>
      </c>
      <c r="BE18" s="50">
        <f t="shared" si="0"/>
        <v>400</v>
      </c>
      <c r="BG18" s="50">
        <v>7200</v>
      </c>
      <c r="BW18" s="1" t="s">
        <v>195</v>
      </c>
      <c r="BY18" s="115">
        <v>42887</v>
      </c>
      <c r="CE18" s="251"/>
    </row>
    <row r="19" spans="1:83" ht="23.25" customHeight="1" thickTop="1" thickBot="1">
      <c r="A19" s="277">
        <v>13</v>
      </c>
      <c r="B19" s="199"/>
      <c r="C19" s="199"/>
      <c r="D19" s="272"/>
      <c r="E19" s="278"/>
      <c r="F19" s="135"/>
      <c r="G19" s="135"/>
      <c r="H19" s="137"/>
      <c r="I19" s="137"/>
      <c r="J19" s="136" t="str">
        <f>IF(AND($B19="",H19=""),"",D635)</f>
        <v/>
      </c>
      <c r="K19" s="138"/>
      <c r="L19" s="284"/>
      <c r="M19" s="134"/>
      <c r="N19" s="271" t="str">
        <f t="shared" si="13"/>
        <v/>
      </c>
      <c r="O19" s="302" t="str">
        <f t="shared" si="1"/>
        <v/>
      </c>
      <c r="P19" s="302" t="str">
        <f t="shared" si="2"/>
        <v/>
      </c>
      <c r="Q19" s="140" t="str">
        <f>IF(AND($B19="",O19=""),"",AP636)</f>
        <v/>
      </c>
      <c r="R19" s="134"/>
      <c r="S19" s="271" t="str">
        <f t="shared" si="3"/>
        <v/>
      </c>
      <c r="T19" s="299" t="str">
        <f t="shared" si="4"/>
        <v/>
      </c>
      <c r="U19" s="299" t="str">
        <f t="shared" si="5"/>
        <v/>
      </c>
      <c r="V19" s="186" t="str">
        <f>IF(AND($B19="",T19=""),"",AT636)</f>
        <v/>
      </c>
      <c r="W19" s="134"/>
      <c r="X19" s="271" t="str">
        <f t="shared" si="6"/>
        <v/>
      </c>
      <c r="Y19" s="300" t="str">
        <f t="shared" si="7"/>
        <v/>
      </c>
      <c r="Z19" s="300" t="str">
        <f t="shared" si="8"/>
        <v/>
      </c>
      <c r="AA19" s="181" t="str">
        <f>IF(AND($B19="",Y19=""),"",AX636)</f>
        <v/>
      </c>
      <c r="AB19" s="134" t="s">
        <v>202</v>
      </c>
      <c r="AC19" s="271" t="str">
        <f t="shared" si="9"/>
        <v/>
      </c>
      <c r="AD19" s="301" t="str">
        <f t="shared" si="10"/>
        <v/>
      </c>
      <c r="AE19" s="301" t="str">
        <f t="shared" si="11"/>
        <v/>
      </c>
      <c r="AF19" s="182" t="str">
        <f>IF(AND($B19="",AD19=""),"",BB636)</f>
        <v/>
      </c>
      <c r="AG19" s="134"/>
      <c r="AH19" s="213" t="str">
        <f t="shared" si="12"/>
        <v/>
      </c>
      <c r="AI19" s="139"/>
      <c r="AJ19" s="139"/>
      <c r="AK19" s="139"/>
      <c r="AL19" s="139"/>
      <c r="AM19" s="113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13"/>
      <c r="BA19" s="50">
        <v>7600</v>
      </c>
      <c r="BB19" s="50">
        <v>8200</v>
      </c>
      <c r="BC19" s="50">
        <v>8200</v>
      </c>
      <c r="BD19" s="50">
        <v>7600</v>
      </c>
      <c r="BE19" s="50">
        <f t="shared" si="0"/>
        <v>600</v>
      </c>
      <c r="BG19" s="50">
        <v>7600</v>
      </c>
      <c r="BW19" s="1" t="s">
        <v>191</v>
      </c>
      <c r="BY19" s="115">
        <v>42917</v>
      </c>
    </row>
    <row r="20" spans="1:83" ht="23.25" customHeight="1" thickTop="1" thickBot="1">
      <c r="A20" s="277">
        <v>14</v>
      </c>
      <c r="B20" s="199"/>
      <c r="C20" s="199"/>
      <c r="D20" s="272"/>
      <c r="E20" s="278"/>
      <c r="F20" s="135"/>
      <c r="G20" s="135"/>
      <c r="H20" s="137"/>
      <c r="I20" s="137"/>
      <c r="J20" s="136" t="str">
        <f>IF(AND($B20="",H20=""),"",D684)</f>
        <v/>
      </c>
      <c r="K20" s="138"/>
      <c r="L20" s="284"/>
      <c r="M20" s="134"/>
      <c r="N20" s="271" t="str">
        <f t="shared" si="13"/>
        <v/>
      </c>
      <c r="O20" s="302" t="str">
        <f t="shared" si="1"/>
        <v/>
      </c>
      <c r="P20" s="302" t="str">
        <f t="shared" si="2"/>
        <v/>
      </c>
      <c r="Q20" s="140" t="str">
        <f>IF(AND($B20="",O20=""),"",AP685)</f>
        <v/>
      </c>
      <c r="R20" s="134"/>
      <c r="S20" s="271" t="str">
        <f t="shared" si="3"/>
        <v/>
      </c>
      <c r="T20" s="299" t="str">
        <f t="shared" si="4"/>
        <v/>
      </c>
      <c r="U20" s="299" t="str">
        <f t="shared" si="5"/>
        <v/>
      </c>
      <c r="V20" s="186" t="str">
        <f>IF(AND($B20="",T20=""),"",AT685)</f>
        <v/>
      </c>
      <c r="W20" s="134"/>
      <c r="X20" s="271" t="str">
        <f t="shared" si="6"/>
        <v/>
      </c>
      <c r="Y20" s="300" t="str">
        <f t="shared" si="7"/>
        <v/>
      </c>
      <c r="Z20" s="300" t="str">
        <f t="shared" si="8"/>
        <v/>
      </c>
      <c r="AA20" s="181" t="str">
        <f>IF(AND($B20="",Y20=""),"",AX685)</f>
        <v/>
      </c>
      <c r="AB20" s="134" t="s">
        <v>202</v>
      </c>
      <c r="AC20" s="271" t="str">
        <f t="shared" si="9"/>
        <v/>
      </c>
      <c r="AD20" s="301" t="str">
        <f t="shared" si="10"/>
        <v/>
      </c>
      <c r="AE20" s="301" t="str">
        <f t="shared" si="11"/>
        <v/>
      </c>
      <c r="AF20" s="182" t="str">
        <f>IF(AND($B20="",AD20=""),"",BB685)</f>
        <v/>
      </c>
      <c r="AG20" s="134"/>
      <c r="AH20" s="213" t="str">
        <f t="shared" si="12"/>
        <v/>
      </c>
      <c r="AI20" s="139"/>
      <c r="AJ20" s="139"/>
      <c r="AK20" s="139"/>
      <c r="AL20" s="139"/>
      <c r="AM20" s="113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13"/>
      <c r="BA20" s="50">
        <v>8200</v>
      </c>
      <c r="BB20" s="50">
        <v>8700</v>
      </c>
      <c r="BC20" s="50">
        <v>8700</v>
      </c>
      <c r="BD20" s="50">
        <v>8200</v>
      </c>
      <c r="BE20" s="50">
        <f t="shared" si="0"/>
        <v>500</v>
      </c>
      <c r="BG20" s="50">
        <v>8200</v>
      </c>
      <c r="BW20" s="1" t="s">
        <v>255</v>
      </c>
      <c r="BY20" s="115">
        <v>42948</v>
      </c>
    </row>
    <row r="21" spans="1:83" ht="23.25" customHeight="1" thickTop="1" thickBot="1">
      <c r="A21" s="277">
        <v>15</v>
      </c>
      <c r="B21" s="199"/>
      <c r="C21" s="199"/>
      <c r="D21" s="272"/>
      <c r="E21" s="278"/>
      <c r="F21" s="135"/>
      <c r="G21" s="135"/>
      <c r="H21" s="137"/>
      <c r="I21" s="137"/>
      <c r="J21" s="136" t="str">
        <f>IF(AND($B21="",H21=""),"",D733)</f>
        <v/>
      </c>
      <c r="K21" s="138"/>
      <c r="L21" s="284"/>
      <c r="M21" s="134"/>
      <c r="N21" s="271" t="str">
        <f t="shared" si="13"/>
        <v/>
      </c>
      <c r="O21" s="302" t="str">
        <f t="shared" si="1"/>
        <v/>
      </c>
      <c r="P21" s="302" t="str">
        <f t="shared" si="2"/>
        <v/>
      </c>
      <c r="Q21" s="140" t="str">
        <f>IF(AND($B21="",O21=""),"",AP734)</f>
        <v/>
      </c>
      <c r="R21" s="134"/>
      <c r="S21" s="271" t="str">
        <f t="shared" si="3"/>
        <v/>
      </c>
      <c r="T21" s="299" t="str">
        <f t="shared" si="4"/>
        <v/>
      </c>
      <c r="U21" s="299" t="str">
        <f t="shared" si="5"/>
        <v/>
      </c>
      <c r="V21" s="186" t="str">
        <f>IF(AND($B21="",T21=""),"",AT734)</f>
        <v/>
      </c>
      <c r="W21" s="134"/>
      <c r="X21" s="271" t="str">
        <f t="shared" si="6"/>
        <v/>
      </c>
      <c r="Y21" s="300" t="str">
        <f t="shared" si="7"/>
        <v/>
      </c>
      <c r="Z21" s="300" t="str">
        <f t="shared" si="8"/>
        <v/>
      </c>
      <c r="AA21" s="181" t="str">
        <f>IF(AND($B21="",Y21=""),"",AX734)</f>
        <v/>
      </c>
      <c r="AB21" s="134" t="s">
        <v>202</v>
      </c>
      <c r="AC21" s="271" t="str">
        <f t="shared" si="9"/>
        <v/>
      </c>
      <c r="AD21" s="301" t="str">
        <f t="shared" si="10"/>
        <v/>
      </c>
      <c r="AE21" s="301" t="str">
        <f t="shared" si="11"/>
        <v/>
      </c>
      <c r="AF21" s="182" t="str">
        <f>IF(AND($B21="",AD21=""),"",BB734)</f>
        <v/>
      </c>
      <c r="AG21" s="134"/>
      <c r="AH21" s="213" t="str">
        <f t="shared" si="12"/>
        <v/>
      </c>
      <c r="AI21" s="139"/>
      <c r="AJ21" s="139"/>
      <c r="AK21" s="139"/>
      <c r="AL21" s="139"/>
      <c r="AM21" s="113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13"/>
      <c r="BA21" s="50">
        <v>8700</v>
      </c>
      <c r="BB21" s="50">
        <v>8900</v>
      </c>
      <c r="BC21" s="50">
        <v>8900</v>
      </c>
      <c r="BD21" s="50">
        <v>8700</v>
      </c>
      <c r="BE21" s="50">
        <f t="shared" si="0"/>
        <v>200</v>
      </c>
      <c r="BG21" s="50">
        <v>8700</v>
      </c>
      <c r="BW21" s="1" t="s">
        <v>190</v>
      </c>
      <c r="BY21" s="115">
        <v>42979</v>
      </c>
    </row>
    <row r="22" spans="1:83" ht="23.25" customHeight="1" thickTop="1" thickBot="1">
      <c r="A22" s="277">
        <v>16</v>
      </c>
      <c r="B22" s="199"/>
      <c r="C22" s="199"/>
      <c r="D22" s="272"/>
      <c r="E22" s="278"/>
      <c r="F22" s="135"/>
      <c r="G22" s="135"/>
      <c r="H22" s="137"/>
      <c r="I22" s="137"/>
      <c r="J22" s="136" t="str">
        <f>IF(AND($B22="",H22=""),"",D782)</f>
        <v/>
      </c>
      <c r="K22" s="138"/>
      <c r="L22" s="284"/>
      <c r="M22" s="134"/>
      <c r="N22" s="271" t="str">
        <f t="shared" si="13"/>
        <v/>
      </c>
      <c r="O22" s="302" t="str">
        <f t="shared" si="1"/>
        <v/>
      </c>
      <c r="P22" s="302" t="str">
        <f t="shared" si="2"/>
        <v/>
      </c>
      <c r="Q22" s="140" t="str">
        <f>IF(AND($B22="",O22=""),"",AP783)</f>
        <v/>
      </c>
      <c r="R22" s="134"/>
      <c r="S22" s="271" t="str">
        <f t="shared" si="3"/>
        <v/>
      </c>
      <c r="T22" s="299" t="str">
        <f t="shared" si="4"/>
        <v/>
      </c>
      <c r="U22" s="299" t="str">
        <f t="shared" si="5"/>
        <v/>
      </c>
      <c r="V22" s="186" t="str">
        <f>IF(AND($B22="",T22=""),"",AT783)</f>
        <v/>
      </c>
      <c r="W22" s="134"/>
      <c r="X22" s="271" t="str">
        <f t="shared" si="6"/>
        <v/>
      </c>
      <c r="Y22" s="300" t="str">
        <f t="shared" si="7"/>
        <v/>
      </c>
      <c r="Z22" s="300" t="str">
        <f t="shared" si="8"/>
        <v/>
      </c>
      <c r="AA22" s="181" t="str">
        <f>IF(AND($B22="",Y22=""),"",AX783)</f>
        <v/>
      </c>
      <c r="AB22" s="134" t="s">
        <v>202</v>
      </c>
      <c r="AC22" s="271" t="str">
        <f t="shared" si="9"/>
        <v/>
      </c>
      <c r="AD22" s="301" t="str">
        <f t="shared" si="10"/>
        <v/>
      </c>
      <c r="AE22" s="301" t="str">
        <f t="shared" si="11"/>
        <v/>
      </c>
      <c r="AF22" s="182" t="str">
        <f>IF(AND($B22="",AD22=""),"",BB783)</f>
        <v/>
      </c>
      <c r="AG22" s="134"/>
      <c r="AH22" s="213" t="str">
        <f t="shared" si="12"/>
        <v/>
      </c>
      <c r="AI22" s="139"/>
      <c r="AJ22" s="139"/>
      <c r="AK22" s="139"/>
      <c r="AL22" s="139"/>
      <c r="AM22" s="113"/>
      <c r="AN22" s="113"/>
      <c r="AO22" s="159"/>
      <c r="AP22" s="159"/>
      <c r="AQ22" s="159"/>
      <c r="AR22" s="159"/>
      <c r="AS22" s="159"/>
      <c r="AT22" s="159"/>
      <c r="AU22" s="159"/>
      <c r="AV22" s="159"/>
      <c r="AW22" s="159"/>
      <c r="AX22" s="113"/>
      <c r="BA22" s="50">
        <v>8900</v>
      </c>
      <c r="BB22" s="50">
        <v>9500</v>
      </c>
      <c r="BC22" s="50">
        <v>9500</v>
      </c>
      <c r="BD22" s="50">
        <v>8900</v>
      </c>
      <c r="BE22" s="50">
        <f t="shared" si="0"/>
        <v>600</v>
      </c>
      <c r="BG22" s="50">
        <v>8900</v>
      </c>
      <c r="BW22" s="1" t="s">
        <v>256</v>
      </c>
      <c r="BY22" s="115">
        <v>43009</v>
      </c>
    </row>
    <row r="23" spans="1:83" ht="23.25" customHeight="1" thickTop="1" thickBot="1">
      <c r="A23" s="134">
        <v>17</v>
      </c>
      <c r="B23" s="199"/>
      <c r="C23" s="199"/>
      <c r="D23" s="276"/>
      <c r="E23" s="134"/>
      <c r="F23" s="135"/>
      <c r="G23" s="135"/>
      <c r="H23" s="137"/>
      <c r="I23" s="137"/>
      <c r="J23" s="136" t="str">
        <f>IF(AND($B23="",H23=""),"",D831)</f>
        <v/>
      </c>
      <c r="K23" s="138"/>
      <c r="L23" s="284"/>
      <c r="M23" s="134"/>
      <c r="N23" s="271" t="str">
        <f t="shared" si="13"/>
        <v/>
      </c>
      <c r="O23" s="302" t="str">
        <f t="shared" si="1"/>
        <v/>
      </c>
      <c r="P23" s="302" t="str">
        <f t="shared" si="2"/>
        <v/>
      </c>
      <c r="Q23" s="140" t="str">
        <f>IF(AND($B23="",O23=""),"",AP832)</f>
        <v/>
      </c>
      <c r="R23" s="134"/>
      <c r="S23" s="271" t="str">
        <f t="shared" si="3"/>
        <v/>
      </c>
      <c r="T23" s="299" t="str">
        <f t="shared" si="4"/>
        <v/>
      </c>
      <c r="U23" s="299" t="str">
        <f t="shared" si="5"/>
        <v/>
      </c>
      <c r="V23" s="186" t="str">
        <f>IF(AND($B23="",T23=""),"",AT832)</f>
        <v/>
      </c>
      <c r="W23" s="134"/>
      <c r="X23" s="271" t="str">
        <f t="shared" si="6"/>
        <v/>
      </c>
      <c r="Y23" s="300" t="str">
        <f t="shared" si="7"/>
        <v/>
      </c>
      <c r="Z23" s="300" t="str">
        <f t="shared" si="8"/>
        <v/>
      </c>
      <c r="AA23" s="181" t="str">
        <f>IF(AND($B23="",Y23=""),"",AX832)</f>
        <v/>
      </c>
      <c r="AB23" s="134" t="s">
        <v>202</v>
      </c>
      <c r="AC23" s="271" t="str">
        <f t="shared" si="9"/>
        <v/>
      </c>
      <c r="AD23" s="301" t="str">
        <f t="shared" si="10"/>
        <v/>
      </c>
      <c r="AE23" s="301" t="str">
        <f t="shared" si="11"/>
        <v/>
      </c>
      <c r="AF23" s="182" t="str">
        <f>IF(AND($B23="",AD23=""),"",BB832)</f>
        <v/>
      </c>
      <c r="AG23" s="134"/>
      <c r="AH23" s="213" t="str">
        <f t="shared" si="12"/>
        <v/>
      </c>
      <c r="AI23" s="139"/>
      <c r="AJ23" s="139"/>
      <c r="AK23" s="139"/>
      <c r="AL23" s="139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BA23" s="50">
        <v>9500</v>
      </c>
      <c r="BB23" s="50">
        <v>10000</v>
      </c>
      <c r="BC23" s="50">
        <v>10000</v>
      </c>
      <c r="BD23" s="50">
        <v>9500</v>
      </c>
      <c r="BE23" s="50">
        <f t="shared" si="0"/>
        <v>500</v>
      </c>
      <c r="BG23" s="50">
        <v>9500</v>
      </c>
      <c r="BW23" s="1" t="s">
        <v>189</v>
      </c>
      <c r="BY23" s="115">
        <v>43040</v>
      </c>
    </row>
    <row r="24" spans="1:83" ht="23.25" customHeight="1" thickTop="1" thickBot="1">
      <c r="A24" s="134">
        <v>18</v>
      </c>
      <c r="B24" s="199"/>
      <c r="C24" s="199"/>
      <c r="D24" s="273"/>
      <c r="E24" s="134"/>
      <c r="F24" s="135"/>
      <c r="G24" s="135"/>
      <c r="H24" s="137"/>
      <c r="I24" s="137"/>
      <c r="J24" s="136" t="str">
        <f>IF(AND($B24="",H24=""),"",D880)</f>
        <v/>
      </c>
      <c r="K24" s="138"/>
      <c r="L24" s="284"/>
      <c r="M24" s="134"/>
      <c r="N24" s="271" t="str">
        <f t="shared" si="13"/>
        <v/>
      </c>
      <c r="O24" s="302" t="str">
        <f t="shared" si="1"/>
        <v/>
      </c>
      <c r="P24" s="302" t="str">
        <f t="shared" si="2"/>
        <v/>
      </c>
      <c r="Q24" s="140" t="str">
        <f>IF(AND($B24="",O24=""),"",AP881)</f>
        <v/>
      </c>
      <c r="R24" s="134"/>
      <c r="S24" s="271" t="str">
        <f t="shared" si="3"/>
        <v/>
      </c>
      <c r="T24" s="299" t="str">
        <f t="shared" si="4"/>
        <v/>
      </c>
      <c r="U24" s="299" t="str">
        <f t="shared" si="5"/>
        <v/>
      </c>
      <c r="V24" s="186" t="str">
        <f>IF(AND($B24="",T24=""),"",AT881)</f>
        <v/>
      </c>
      <c r="W24" s="134"/>
      <c r="X24" s="271" t="str">
        <f t="shared" si="6"/>
        <v/>
      </c>
      <c r="Y24" s="300" t="str">
        <f t="shared" si="7"/>
        <v/>
      </c>
      <c r="Z24" s="300" t="str">
        <f t="shared" si="8"/>
        <v/>
      </c>
      <c r="AA24" s="181" t="str">
        <f>IF(AND($B24="",Y24=""),"",AX881)</f>
        <v/>
      </c>
      <c r="AB24" s="134" t="s">
        <v>202</v>
      </c>
      <c r="AC24" s="271" t="str">
        <f t="shared" si="9"/>
        <v/>
      </c>
      <c r="AD24" s="301" t="str">
        <f t="shared" si="10"/>
        <v/>
      </c>
      <c r="AE24" s="301" t="str">
        <f t="shared" si="11"/>
        <v/>
      </c>
      <c r="AF24" s="182" t="str">
        <f>IF(AND($B24="",AD24=""),"",BB881)</f>
        <v/>
      </c>
      <c r="AG24" s="134"/>
      <c r="AH24" s="213" t="str">
        <f t="shared" si="12"/>
        <v/>
      </c>
      <c r="AI24" s="139"/>
      <c r="AJ24" s="139"/>
      <c r="AK24" s="139"/>
      <c r="AL24" s="139"/>
      <c r="AM24" s="113"/>
      <c r="AN24" s="113"/>
      <c r="AO24" s="113"/>
      <c r="AP24" s="119"/>
      <c r="AQ24" s="336" t="s">
        <v>216</v>
      </c>
      <c r="AR24" s="336"/>
      <c r="AS24" s="336"/>
      <c r="AT24" s="336"/>
      <c r="AU24" s="120"/>
      <c r="AV24" s="113"/>
      <c r="AW24" s="113"/>
      <c r="AX24" s="113"/>
      <c r="BA24" s="50">
        <v>10000</v>
      </c>
      <c r="BB24" s="50">
        <v>10000</v>
      </c>
      <c r="BD24" s="50">
        <v>10000</v>
      </c>
      <c r="BE24" s="50">
        <v>0</v>
      </c>
      <c r="BG24" s="50">
        <v>10000</v>
      </c>
      <c r="BW24" s="1" t="s">
        <v>257</v>
      </c>
      <c r="BY24" s="115">
        <v>43070</v>
      </c>
    </row>
    <row r="25" spans="1:83" ht="23.25" customHeight="1" thickTop="1" thickBot="1">
      <c r="A25" s="134">
        <v>19</v>
      </c>
      <c r="B25" s="199"/>
      <c r="C25" s="199"/>
      <c r="D25" s="273"/>
      <c r="E25" s="134"/>
      <c r="F25" s="135"/>
      <c r="G25" s="135"/>
      <c r="H25" s="137"/>
      <c r="I25" s="137"/>
      <c r="J25" s="136" t="str">
        <f>IF(AND($B25="",H25=""),"",D929)</f>
        <v/>
      </c>
      <c r="K25" s="138"/>
      <c r="L25" s="284"/>
      <c r="M25" s="134"/>
      <c r="N25" s="271" t="str">
        <f t="shared" si="13"/>
        <v/>
      </c>
      <c r="O25" s="302" t="str">
        <f t="shared" si="1"/>
        <v/>
      </c>
      <c r="P25" s="302" t="str">
        <f t="shared" si="2"/>
        <v/>
      </c>
      <c r="Q25" s="140" t="str">
        <f>IF(AND($B25="",O25=""),"",AP930)</f>
        <v/>
      </c>
      <c r="R25" s="134"/>
      <c r="S25" s="271" t="str">
        <f t="shared" si="3"/>
        <v/>
      </c>
      <c r="T25" s="299" t="str">
        <f t="shared" si="4"/>
        <v/>
      </c>
      <c r="U25" s="299" t="str">
        <f t="shared" si="5"/>
        <v/>
      </c>
      <c r="V25" s="186" t="str">
        <f>IF(AND($B25="",T25=""),"",AT930)</f>
        <v/>
      </c>
      <c r="W25" s="134"/>
      <c r="X25" s="271" t="str">
        <f t="shared" si="6"/>
        <v/>
      </c>
      <c r="Y25" s="300" t="str">
        <f t="shared" si="7"/>
        <v/>
      </c>
      <c r="Z25" s="300" t="str">
        <f t="shared" si="8"/>
        <v/>
      </c>
      <c r="AA25" s="181" t="str">
        <f>IF(AND($B25="",Y25=""),"",AX930)</f>
        <v/>
      </c>
      <c r="AB25" s="134" t="s">
        <v>202</v>
      </c>
      <c r="AC25" s="271" t="str">
        <f t="shared" si="9"/>
        <v/>
      </c>
      <c r="AD25" s="301" t="str">
        <f t="shared" si="10"/>
        <v/>
      </c>
      <c r="AE25" s="301" t="str">
        <f t="shared" si="11"/>
        <v/>
      </c>
      <c r="AF25" s="182" t="str">
        <f>IF(AND($B25="",AD25=""),"",BB930)</f>
        <v/>
      </c>
      <c r="AG25" s="134"/>
      <c r="AH25" s="213" t="str">
        <f t="shared" si="12"/>
        <v/>
      </c>
      <c r="AI25" s="139"/>
      <c r="AJ25" s="139"/>
      <c r="AK25" s="139"/>
      <c r="AL25" s="139"/>
      <c r="AM25" s="113"/>
      <c r="AN25" s="113"/>
      <c r="AO25" s="113"/>
      <c r="AP25" s="123"/>
      <c r="AQ25" s="337" t="s">
        <v>42</v>
      </c>
      <c r="AR25" s="337"/>
      <c r="AS25" s="337"/>
      <c r="AT25" s="337"/>
      <c r="AU25" s="124"/>
      <c r="AV25" s="113"/>
      <c r="AW25" s="113"/>
      <c r="AX25" s="113"/>
      <c r="BA25" s="50"/>
      <c r="BB25" s="50"/>
      <c r="BC25" s="50"/>
      <c r="BD25" s="50"/>
      <c r="BE25" s="50"/>
      <c r="BG25" s="50"/>
      <c r="BY25" s="115">
        <v>43101</v>
      </c>
    </row>
    <row r="26" spans="1:83" ht="23.25" customHeight="1" thickTop="1" thickBot="1">
      <c r="A26" s="134">
        <v>20</v>
      </c>
      <c r="B26" s="199"/>
      <c r="C26" s="199"/>
      <c r="D26" s="272"/>
      <c r="E26" s="134"/>
      <c r="F26" s="135"/>
      <c r="G26" s="135"/>
      <c r="H26" s="137"/>
      <c r="I26" s="137"/>
      <c r="J26" s="136" t="str">
        <f>IF(AND($B26="",H26=""),"",D978)</f>
        <v/>
      </c>
      <c r="K26" s="138"/>
      <c r="L26" s="284"/>
      <c r="M26" s="134"/>
      <c r="N26" s="271" t="str">
        <f t="shared" si="13"/>
        <v/>
      </c>
      <c r="O26" s="302" t="str">
        <f t="shared" si="1"/>
        <v/>
      </c>
      <c r="P26" s="302" t="str">
        <f t="shared" si="2"/>
        <v/>
      </c>
      <c r="Q26" s="140" t="str">
        <f>IF(AND($B26="",O26=""),"",AP979)</f>
        <v/>
      </c>
      <c r="R26" s="134"/>
      <c r="S26" s="271"/>
      <c r="T26" s="299" t="str">
        <f t="shared" si="4"/>
        <v/>
      </c>
      <c r="U26" s="299" t="str">
        <f t="shared" si="5"/>
        <v/>
      </c>
      <c r="V26" s="186" t="str">
        <f>IF(AND($B26="",T26=""),"",AT979)</f>
        <v/>
      </c>
      <c r="W26" s="134"/>
      <c r="X26" s="271" t="str">
        <f t="shared" si="6"/>
        <v/>
      </c>
      <c r="Y26" s="300" t="str">
        <f t="shared" si="7"/>
        <v/>
      </c>
      <c r="Z26" s="300" t="str">
        <f t="shared" si="8"/>
        <v/>
      </c>
      <c r="AA26" s="181" t="str">
        <f>IF(AND($B26="",Y26=""),"",AX979)</f>
        <v/>
      </c>
      <c r="AB26" s="134" t="s">
        <v>202</v>
      </c>
      <c r="AC26" s="271" t="str">
        <f t="shared" si="9"/>
        <v/>
      </c>
      <c r="AD26" s="301" t="str">
        <f t="shared" si="10"/>
        <v/>
      </c>
      <c r="AE26" s="301" t="str">
        <f t="shared" si="11"/>
        <v/>
      </c>
      <c r="AF26" s="182" t="str">
        <f>IF(AND($B26="",AD26=""),"",BB979)</f>
        <v/>
      </c>
      <c r="AG26" s="134"/>
      <c r="AH26" s="213" t="str">
        <f t="shared" si="12"/>
        <v/>
      </c>
      <c r="AI26" s="139"/>
      <c r="AJ26" s="139"/>
      <c r="AK26" s="139"/>
      <c r="AL26" s="139"/>
      <c r="AM26" s="113"/>
      <c r="AN26" s="113"/>
      <c r="AO26" s="113"/>
      <c r="AP26" s="123"/>
      <c r="AQ26" s="330" t="s">
        <v>43</v>
      </c>
      <c r="AR26" s="330"/>
      <c r="AS26" s="330"/>
      <c r="AT26" s="330"/>
      <c r="AU26" s="124"/>
      <c r="AV26" s="113"/>
      <c r="AW26" s="113"/>
      <c r="AX26" s="113"/>
      <c r="BA26" s="50"/>
      <c r="BB26" s="50"/>
      <c r="BD26" s="50"/>
      <c r="BE26" s="50"/>
      <c r="BG26" s="50"/>
      <c r="BY26" s="115">
        <v>43132</v>
      </c>
    </row>
    <row r="27" spans="1:83" ht="23.25" customHeight="1" thickTop="1" thickBot="1">
      <c r="A27" s="134">
        <v>21</v>
      </c>
      <c r="B27" s="199"/>
      <c r="C27" s="199"/>
      <c r="D27" s="274"/>
      <c r="E27" s="134"/>
      <c r="F27" s="135"/>
      <c r="G27" s="135"/>
      <c r="H27" s="137"/>
      <c r="I27" s="137"/>
      <c r="J27" s="136" t="str">
        <f>IF(AND($B27="",H27=""),"",D1025)</f>
        <v/>
      </c>
      <c r="K27" s="138"/>
      <c r="L27" s="284"/>
      <c r="M27" s="134"/>
      <c r="N27" s="271" t="str">
        <f t="shared" si="13"/>
        <v/>
      </c>
      <c r="O27" s="302" t="str">
        <f t="shared" si="1"/>
        <v/>
      </c>
      <c r="P27" s="302" t="str">
        <f t="shared" si="2"/>
        <v/>
      </c>
      <c r="Q27" s="140" t="str">
        <f>IF(AND($B27="",O27=""),"",AP1026)</f>
        <v/>
      </c>
      <c r="R27" s="134"/>
      <c r="S27" s="271"/>
      <c r="T27" s="299" t="str">
        <f t="shared" si="4"/>
        <v/>
      </c>
      <c r="U27" s="299" t="str">
        <f t="shared" si="5"/>
        <v/>
      </c>
      <c r="V27" s="186" t="str">
        <f>IF(AND($B27="",T27=""),"",AT1026)</f>
        <v/>
      </c>
      <c r="W27" s="134"/>
      <c r="X27" s="271" t="str">
        <f t="shared" si="6"/>
        <v/>
      </c>
      <c r="Y27" s="300" t="str">
        <f t="shared" si="7"/>
        <v/>
      </c>
      <c r="Z27" s="300" t="str">
        <f t="shared" si="8"/>
        <v/>
      </c>
      <c r="AA27" s="181" t="str">
        <f>IF(AND($B27="",Y27=""),"",AX1026)</f>
        <v/>
      </c>
      <c r="AB27" s="134" t="s">
        <v>202</v>
      </c>
      <c r="AC27" s="271" t="str">
        <f t="shared" si="9"/>
        <v/>
      </c>
      <c r="AD27" s="301" t="str">
        <f t="shared" si="10"/>
        <v/>
      </c>
      <c r="AE27" s="301" t="str">
        <f t="shared" si="11"/>
        <v/>
      </c>
      <c r="AF27" s="182" t="str">
        <f>IF(AND($B27="",AD27=""),"",BB1026)</f>
        <v/>
      </c>
      <c r="AG27" s="134"/>
      <c r="AH27" s="213" t="str">
        <f t="shared" si="12"/>
        <v/>
      </c>
      <c r="AI27" s="139"/>
      <c r="AJ27" s="139"/>
      <c r="AK27" s="139"/>
      <c r="AL27" s="139"/>
      <c r="AM27" s="113"/>
      <c r="AN27" s="113"/>
      <c r="AO27" s="113"/>
      <c r="AP27" s="123"/>
      <c r="AQ27" s="331" t="s">
        <v>217</v>
      </c>
      <c r="AR27" s="332"/>
      <c r="AS27" s="332"/>
      <c r="AT27" s="332"/>
      <c r="AU27" s="124"/>
      <c r="AV27" s="113"/>
      <c r="AW27" s="113"/>
      <c r="AX27" s="113"/>
      <c r="BY27" s="115">
        <v>43160</v>
      </c>
    </row>
    <row r="28" spans="1:83" ht="23.25" customHeight="1" thickTop="1" thickBot="1">
      <c r="A28" s="134">
        <v>22</v>
      </c>
      <c r="B28" s="199"/>
      <c r="C28" s="199"/>
      <c r="D28" s="274"/>
      <c r="E28" s="134"/>
      <c r="F28" s="135"/>
      <c r="G28" s="135"/>
      <c r="H28" s="137"/>
      <c r="I28" s="137"/>
      <c r="J28" s="136" t="str">
        <f>IF(AND($B28="",H28=""),"",D1072)</f>
        <v/>
      </c>
      <c r="K28" s="138"/>
      <c r="L28" s="284"/>
      <c r="M28" s="134"/>
      <c r="N28" s="271" t="str">
        <f t="shared" si="13"/>
        <v/>
      </c>
      <c r="O28" s="302" t="str">
        <f t="shared" si="1"/>
        <v/>
      </c>
      <c r="P28" s="302" t="str">
        <f t="shared" si="2"/>
        <v/>
      </c>
      <c r="Q28" s="140" t="str">
        <f>IF(AND($B28="",O28=""),"",AP1073)</f>
        <v/>
      </c>
      <c r="R28" s="134"/>
      <c r="S28" s="271"/>
      <c r="T28" s="299" t="str">
        <f t="shared" si="4"/>
        <v/>
      </c>
      <c r="U28" s="299" t="str">
        <f t="shared" si="5"/>
        <v/>
      </c>
      <c r="V28" s="186" t="str">
        <f>IF(AND($B28="",T28=""),"",AT1073)</f>
        <v/>
      </c>
      <c r="W28" s="134"/>
      <c r="X28" s="271" t="str">
        <f t="shared" si="6"/>
        <v/>
      </c>
      <c r="Y28" s="300" t="str">
        <f t="shared" si="7"/>
        <v/>
      </c>
      <c r="Z28" s="300" t="str">
        <f t="shared" si="8"/>
        <v/>
      </c>
      <c r="AA28" s="181" t="str">
        <f>IF(AND($B28="",Y28=""),"",AX1073)</f>
        <v/>
      </c>
      <c r="AB28" s="134" t="s">
        <v>202</v>
      </c>
      <c r="AC28" s="271" t="str">
        <f t="shared" si="9"/>
        <v/>
      </c>
      <c r="AD28" s="301" t="str">
        <f t="shared" si="10"/>
        <v/>
      </c>
      <c r="AE28" s="301" t="str">
        <f t="shared" si="11"/>
        <v/>
      </c>
      <c r="AF28" s="182" t="str">
        <f>IF(AND($B28="",AD28=""),"",BB1073)</f>
        <v/>
      </c>
      <c r="AG28" s="134"/>
      <c r="AH28" s="213" t="str">
        <f t="shared" si="12"/>
        <v/>
      </c>
      <c r="AI28" s="139"/>
      <c r="AJ28" s="139"/>
      <c r="AK28" s="139"/>
      <c r="AL28" s="139"/>
      <c r="AM28" s="113"/>
      <c r="AN28" s="113"/>
      <c r="AO28" s="113"/>
      <c r="AP28" s="333" t="s">
        <v>218</v>
      </c>
      <c r="AQ28" s="334"/>
      <c r="AR28" s="334"/>
      <c r="AS28" s="334"/>
      <c r="AT28" s="334"/>
      <c r="AU28" s="335"/>
      <c r="AV28" s="113"/>
      <c r="AW28" s="113"/>
      <c r="AX28" s="113"/>
      <c r="BY28" s="115">
        <v>43191</v>
      </c>
    </row>
    <row r="29" spans="1:83" ht="23.25" customHeight="1" thickTop="1" thickBot="1">
      <c r="A29" s="134">
        <v>23</v>
      </c>
      <c r="B29" s="199"/>
      <c r="C29" s="199"/>
      <c r="D29" s="274"/>
      <c r="E29" s="134"/>
      <c r="F29" s="135"/>
      <c r="G29" s="135"/>
      <c r="H29" s="137"/>
      <c r="I29" s="137"/>
      <c r="J29" s="136" t="str">
        <f>IF(AND($B29="",H29=""),"",D1119)</f>
        <v/>
      </c>
      <c r="K29" s="138"/>
      <c r="L29" s="284"/>
      <c r="M29" s="134"/>
      <c r="N29" s="271" t="str">
        <f t="shared" si="13"/>
        <v/>
      </c>
      <c r="O29" s="302" t="str">
        <f t="shared" si="1"/>
        <v/>
      </c>
      <c r="P29" s="302" t="str">
        <f t="shared" si="2"/>
        <v/>
      </c>
      <c r="Q29" s="140" t="str">
        <f>IF(AND($B29="",O29=""),"",AP1120)</f>
        <v/>
      </c>
      <c r="R29" s="134"/>
      <c r="S29" s="271"/>
      <c r="T29" s="299" t="str">
        <f t="shared" si="4"/>
        <v/>
      </c>
      <c r="U29" s="299" t="str">
        <f t="shared" si="5"/>
        <v/>
      </c>
      <c r="V29" s="186" t="str">
        <f>IF(AND($B29="",T29=""),"",AT1120)</f>
        <v/>
      </c>
      <c r="W29" s="134"/>
      <c r="X29" s="271" t="str">
        <f t="shared" si="6"/>
        <v/>
      </c>
      <c r="Y29" s="300" t="str">
        <f t="shared" si="7"/>
        <v/>
      </c>
      <c r="Z29" s="300" t="str">
        <f t="shared" si="8"/>
        <v/>
      </c>
      <c r="AA29" s="181" t="str">
        <f>IF(AND($B29="",Y29=""),"",AX1120)</f>
        <v/>
      </c>
      <c r="AB29" s="134" t="s">
        <v>202</v>
      </c>
      <c r="AC29" s="271" t="str">
        <f t="shared" si="9"/>
        <v/>
      </c>
      <c r="AD29" s="301" t="str">
        <f t="shared" si="10"/>
        <v/>
      </c>
      <c r="AE29" s="301" t="str">
        <f t="shared" si="11"/>
        <v/>
      </c>
      <c r="AF29" s="182" t="str">
        <f>IF(AND($B29="",AD29=""),"",BB1120)</f>
        <v/>
      </c>
      <c r="AG29" s="134"/>
      <c r="AH29" s="213" t="str">
        <f t="shared" si="12"/>
        <v/>
      </c>
      <c r="AI29" s="139"/>
      <c r="AJ29" s="139"/>
      <c r="AK29" s="139"/>
      <c r="AL29" s="139"/>
      <c r="AM29" s="113"/>
      <c r="AN29" s="113"/>
      <c r="AO29" s="113"/>
      <c r="AP29" s="327" t="s">
        <v>219</v>
      </c>
      <c r="AQ29" s="328"/>
      <c r="AR29" s="328"/>
      <c r="AS29" s="328"/>
      <c r="AT29" s="328"/>
      <c r="AU29" s="329"/>
      <c r="AV29" s="113"/>
      <c r="AW29" s="113"/>
      <c r="AX29" s="113"/>
      <c r="BY29" s="115">
        <v>43221</v>
      </c>
    </row>
    <row r="30" spans="1:83" ht="23.25" customHeight="1" thickTop="1" thickBot="1">
      <c r="A30" s="134">
        <v>24</v>
      </c>
      <c r="B30" s="199"/>
      <c r="C30" s="199"/>
      <c r="D30" s="275"/>
      <c r="E30" s="134"/>
      <c r="F30" s="135"/>
      <c r="G30" s="135"/>
      <c r="H30" s="137"/>
      <c r="I30" s="137"/>
      <c r="J30" s="136" t="str">
        <f>IF(AND($B30="",H30=""),"",D1166)</f>
        <v/>
      </c>
      <c r="K30" s="138"/>
      <c r="L30" s="284"/>
      <c r="M30" s="134"/>
      <c r="N30" s="271" t="str">
        <f t="shared" si="13"/>
        <v/>
      </c>
      <c r="O30" s="302" t="str">
        <f t="shared" si="1"/>
        <v/>
      </c>
      <c r="P30" s="302" t="str">
        <f t="shared" si="2"/>
        <v/>
      </c>
      <c r="Q30" s="140" t="str">
        <f>IF(AND($B30="",O30=""),"",AP1167)</f>
        <v/>
      </c>
      <c r="R30" s="134"/>
      <c r="S30" s="271"/>
      <c r="T30" s="299" t="str">
        <f t="shared" si="4"/>
        <v/>
      </c>
      <c r="U30" s="299" t="str">
        <f t="shared" si="5"/>
        <v/>
      </c>
      <c r="V30" s="186" t="str">
        <f>IF(AND($B30="",T30=""),"",AT1167)</f>
        <v/>
      </c>
      <c r="W30" s="134"/>
      <c r="X30" s="271" t="str">
        <f t="shared" si="6"/>
        <v/>
      </c>
      <c r="Y30" s="300" t="str">
        <f t="shared" si="7"/>
        <v/>
      </c>
      <c r="Z30" s="300" t="str">
        <f t="shared" si="8"/>
        <v/>
      </c>
      <c r="AA30" s="181" t="str">
        <f>IF(AND($B30="",Y30=""),"",AX1167)</f>
        <v/>
      </c>
      <c r="AB30" s="134" t="s">
        <v>202</v>
      </c>
      <c r="AC30" s="271" t="str">
        <f t="shared" si="9"/>
        <v/>
      </c>
      <c r="AD30" s="301" t="str">
        <f t="shared" si="10"/>
        <v/>
      </c>
      <c r="AE30" s="301" t="str">
        <f t="shared" si="11"/>
        <v/>
      </c>
      <c r="AF30" s="182" t="str">
        <f>IF(AND($B30="",AD30=""),"",BB1167)</f>
        <v/>
      </c>
      <c r="AG30" s="134"/>
      <c r="AH30" s="213" t="str">
        <f t="shared" si="12"/>
        <v/>
      </c>
      <c r="AI30" s="139"/>
      <c r="AJ30" s="139"/>
      <c r="AK30" s="139"/>
      <c r="AL30" s="139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BY30" s="115">
        <v>43252</v>
      </c>
    </row>
    <row r="31" spans="1:83" ht="23.25" customHeight="1" thickTop="1" thickBot="1">
      <c r="A31" s="134">
        <v>25</v>
      </c>
      <c r="B31" s="199"/>
      <c r="C31" s="199"/>
      <c r="D31" s="274"/>
      <c r="E31" s="134"/>
      <c r="F31" s="135"/>
      <c r="G31" s="135"/>
      <c r="H31" s="137"/>
      <c r="I31" s="137"/>
      <c r="J31" s="136" t="str">
        <f>IF(AND($B31="",H31=""),"",D1213)</f>
        <v/>
      </c>
      <c r="K31" s="138"/>
      <c r="L31" s="284"/>
      <c r="M31" s="134"/>
      <c r="N31" s="271" t="s">
        <v>133</v>
      </c>
      <c r="O31" s="302" t="str">
        <f>IF(AND(B31=""),"",IF(AND(N31="Fix Pay"),H31,IF(AND(M31=$BH$1),BK63,BJ63)))</f>
        <v/>
      </c>
      <c r="P31" s="302" t="str">
        <f>IF(AND(B31=""),"",IF(AND(F31="Fix Pay"),I31,IF(AND(M31=$BH$2),I31,IF(AND(M31=$BH$1),BF63,""))))</f>
        <v/>
      </c>
      <c r="Q31" s="140" t="str">
        <f>IF(AND($B31="",O31=""),"",AP1214)</f>
        <v/>
      </c>
      <c r="R31" s="134"/>
      <c r="S31" s="271"/>
      <c r="T31" s="299" t="str">
        <f t="shared" si="4"/>
        <v/>
      </c>
      <c r="U31" s="299" t="str">
        <f t="shared" si="5"/>
        <v/>
      </c>
      <c r="V31" s="186" t="str">
        <f>IF(AND($B31="",T31=""),"",AT1214)</f>
        <v/>
      </c>
      <c r="W31" s="134"/>
      <c r="X31" s="271" t="str">
        <f t="shared" si="6"/>
        <v/>
      </c>
      <c r="Y31" s="300" t="str">
        <f t="shared" si="7"/>
        <v/>
      </c>
      <c r="Z31" s="300" t="str">
        <f t="shared" si="8"/>
        <v/>
      </c>
      <c r="AA31" s="181" t="str">
        <f>IF(AND($B31="",Y31=""),"",AX1214)</f>
        <v/>
      </c>
      <c r="AB31" s="134" t="s">
        <v>202</v>
      </c>
      <c r="AC31" s="271" t="str">
        <f t="shared" si="9"/>
        <v/>
      </c>
      <c r="AD31" s="301" t="str">
        <f t="shared" si="10"/>
        <v/>
      </c>
      <c r="AE31" s="301" t="str">
        <f t="shared" si="11"/>
        <v/>
      </c>
      <c r="AF31" s="182" t="str">
        <f>IF(AND($B31="",AD31=""),"",BB1214)</f>
        <v/>
      </c>
      <c r="AG31" s="134"/>
      <c r="AH31" s="213" t="str">
        <f t="shared" si="12"/>
        <v/>
      </c>
      <c r="AI31" s="139"/>
      <c r="AJ31" s="139"/>
      <c r="AK31" s="139"/>
      <c r="AL31" s="139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</row>
    <row r="32" spans="1:83" ht="21.75" thickTop="1">
      <c r="A32" s="187"/>
      <c r="B32" s="188"/>
      <c r="C32" s="188"/>
      <c r="D32" s="188"/>
      <c r="E32" s="188"/>
      <c r="F32" s="187"/>
      <c r="G32" s="187"/>
      <c r="H32" s="189"/>
      <c r="I32" s="189"/>
      <c r="J32" s="189"/>
      <c r="K32" s="190"/>
      <c r="L32" s="190"/>
      <c r="M32" s="187"/>
      <c r="N32" s="187"/>
      <c r="O32" s="191"/>
      <c r="P32" s="191"/>
      <c r="Q32" s="191"/>
      <c r="R32" s="112"/>
      <c r="S32" s="112"/>
      <c r="T32" s="192"/>
      <c r="U32" s="192"/>
      <c r="V32" s="192"/>
      <c r="W32" s="187"/>
      <c r="X32" s="187"/>
      <c r="Y32" s="193"/>
      <c r="Z32" s="193"/>
      <c r="AA32" s="193"/>
      <c r="AB32" s="187"/>
      <c r="AC32" s="187"/>
      <c r="AD32" s="194"/>
      <c r="AE32" s="194"/>
      <c r="AF32" s="194"/>
      <c r="AG32" s="194"/>
      <c r="AH32" s="139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BF32" s="1">
        <v>23340</v>
      </c>
    </row>
    <row r="33" spans="1:86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BF33" s="1">
        <f>ROUNDUP(BF32*1.03,0)-1</f>
        <v>24040</v>
      </c>
    </row>
    <row r="34" spans="1:86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BF34" s="1">
        <f>ROUNDUP(ROUND(BF32*1.03,0),-1)</f>
        <v>24040</v>
      </c>
    </row>
    <row r="35" spans="1:86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</row>
    <row r="36" spans="1:86" ht="15.75" thickBo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</row>
    <row r="37" spans="1:86" ht="15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BE37" s="195"/>
      <c r="BF37" s="351">
        <v>42552</v>
      </c>
      <c r="BG37" s="351"/>
      <c r="BH37" s="351"/>
      <c r="BI37" s="351"/>
      <c r="BJ37" s="351"/>
      <c r="BK37" s="351"/>
      <c r="BL37" s="196"/>
      <c r="BM37" s="351">
        <v>42736</v>
      </c>
      <c r="BN37" s="351"/>
      <c r="BO37" s="351"/>
      <c r="BP37" s="351"/>
      <c r="BQ37" s="351"/>
      <c r="BR37" s="351"/>
      <c r="BS37" s="197"/>
      <c r="BT37" s="351">
        <v>42917</v>
      </c>
      <c r="BU37" s="351"/>
      <c r="BV37" s="351"/>
      <c r="BW37" s="351"/>
      <c r="BX37" s="351"/>
      <c r="BY37" s="351"/>
      <c r="BZ37" s="197"/>
      <c r="CA37" s="351" t="s">
        <v>241</v>
      </c>
      <c r="CB37" s="351"/>
      <c r="CC37" s="351"/>
      <c r="CD37" s="351"/>
      <c r="CE37" s="351"/>
      <c r="CF37" s="351"/>
      <c r="CG37" s="197"/>
      <c r="CH37" s="198"/>
    </row>
    <row r="38" spans="1:86" hidden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BE38" s="41"/>
      <c r="BF38" s="42" t="s">
        <v>236</v>
      </c>
      <c r="BG38" s="42" t="s">
        <v>237</v>
      </c>
      <c r="BH38" s="42" t="s">
        <v>238</v>
      </c>
      <c r="BI38" s="42" t="s">
        <v>238</v>
      </c>
      <c r="BJ38" s="42" t="s">
        <v>239</v>
      </c>
      <c r="BK38" s="42" t="s">
        <v>240</v>
      </c>
      <c r="BL38" s="42"/>
      <c r="BM38" s="42" t="s">
        <v>236</v>
      </c>
      <c r="BN38" s="42" t="s">
        <v>237</v>
      </c>
      <c r="BO38" s="42" t="s">
        <v>238</v>
      </c>
      <c r="BP38" s="42" t="s">
        <v>238</v>
      </c>
      <c r="BQ38" s="42" t="s">
        <v>307</v>
      </c>
      <c r="BR38" s="42" t="s">
        <v>240</v>
      </c>
      <c r="BS38" s="42"/>
      <c r="BT38" s="42" t="s">
        <v>236</v>
      </c>
      <c r="BU38" s="42" t="s">
        <v>237</v>
      </c>
      <c r="BV38" s="42" t="s">
        <v>238</v>
      </c>
      <c r="BW38" s="42" t="s">
        <v>238</v>
      </c>
      <c r="BX38" s="42" t="s">
        <v>239</v>
      </c>
      <c r="BY38" s="42" t="s">
        <v>240</v>
      </c>
      <c r="BZ38" s="42"/>
      <c r="CA38" s="42" t="s">
        <v>236</v>
      </c>
      <c r="CB38" s="42" t="s">
        <v>237</v>
      </c>
      <c r="CC38" s="42" t="s">
        <v>238</v>
      </c>
      <c r="CD38" s="42" t="s">
        <v>238</v>
      </c>
      <c r="CE38" s="42" t="s">
        <v>239</v>
      </c>
      <c r="CF38" s="42" t="s">
        <v>240</v>
      </c>
      <c r="CG38" s="42"/>
      <c r="CH38" s="43"/>
    </row>
    <row r="39" spans="1:86" hidden="1">
      <c r="AP39" s="161">
        <f>IF(AND($N$7="Fix Pay"),"0",$O$7*$H$5)</f>
        <v>57259.6</v>
      </c>
      <c r="AQ39" s="1" t="str">
        <f>IF(AND($N$7="Fix Pay"),$I$7,$P$7)</f>
        <v>5400B</v>
      </c>
      <c r="AT39" s="161">
        <f>IF(AND($S$7="Fix Pay"),"0",$T$7*$H$5)</f>
        <v>57259.6</v>
      </c>
      <c r="AU39" s="1" t="str">
        <f>IF(AND($S$7="Fix Pay"),$I$7,$U$7)</f>
        <v>5400B</v>
      </c>
      <c r="AX39" s="165">
        <f>IF(AND($X$7="Fix Pay"),"0",$Y$7*$H$5)</f>
        <v>58981.499999999993</v>
      </c>
      <c r="AY39" s="1" t="str">
        <f>IF(AND($X$7="Fix Pay"),$I$7,$Z$7)</f>
        <v>5400B</v>
      </c>
      <c r="BB39" s="165">
        <f>IF(AND($AC$7="Fix Pay"),"0",$AD$7*$H$5)</f>
        <v>58981.499999999993</v>
      </c>
      <c r="BC39" s="1" t="str">
        <f>IF(AND($AC$7="Fix Pay"),$I$7,$AE$7)</f>
        <v>5400B</v>
      </c>
      <c r="BE39" s="41">
        <f>A7</f>
        <v>1</v>
      </c>
      <c r="BF39" s="42">
        <f>IF(ISNA(VLOOKUP(I7,$BA$1:$BB$26,2,FALSE)),"",VLOOKUP(I7,$BA$1:$BB$26,2,FALSE))</f>
        <v>6000</v>
      </c>
      <c r="BG39" s="42">
        <f>IF(I7=1700,$BE$1,IF(I7=1750,$BE$2,IF(I7=1900,$BE$3,IF(I7=2000,$BE$4,IF(I7="2400A",$BE$5,IF(I7="2400B",$BE$6,IF(I7="2400C",$BE$7,IF(I7="2800A",$BE$8,IF(I7="2800B",$BE$9,IF(I7=3600,$BE$10,IF(I7=4200,$BE$11,IF(I7=4800,$BE$12,IF(I7="5400A",$BE$13,IF(I7="5400B",$BE$14,IF(I7=6000,$BE$15,IF(I7=6600,$BE$16,IF(I7=6800,$BE$17,IF(I7=7200,$BE$18,IF(I7=7600,$BE$19,IF(I7=8200,$BE$20,IF(I7=8700,$BE$21,IF(I7=8900,$BE$22,IF(I7=9500,$BE$23,IF(I7=10000,$BE$24,""))))))))))))))))))))))))</f>
        <v>600</v>
      </c>
      <c r="BH39" s="42" t="str">
        <f>IF(AND(M7=$BH$1),BG39,"0")</f>
        <v>0</v>
      </c>
      <c r="BI39" s="286">
        <f>IF(AND(H7=""),"",IF(AND(M7=$BH$2),H7,ROUNDUP(ROUND(H7*1.03,0),-1)+BH39))</f>
        <v>21630</v>
      </c>
      <c r="BJ39" s="288">
        <f>IF(AND(H7=""),"",ROUNDUP(ROUND(H7*1.03,0),-1))</f>
        <v>22280</v>
      </c>
      <c r="BK39" s="287">
        <f>IF(AND(F7=""),"",ROUNDUP(ROUND(BI39*1.03,0),-1))</f>
        <v>22280</v>
      </c>
      <c r="BL39" s="42"/>
      <c r="BM39" s="42">
        <f>IF(ISNA(VLOOKUP(P7,$BA$1:$BB$26,2,FALSE)),"",VLOOKUP(P7,$BA$1:$BB$26,2,FALSE))</f>
        <v>6000</v>
      </c>
      <c r="BN39" s="42">
        <f>IF(P7=1700,$BE$1,IF(P7=1750,$BE$2,IF(P7=1900,$BE$3,IF(P7=2000,$BE$4,IF(P7="2400A",$BE$5,IF(P7="2400B",$BE$6,IF(P7="2400C",$BE$7,IF(P7="2800A",$BE$8,IF(P7="2800B",$BE$9,IF(P7=3600,$BE$10,IF(P7=4200,$BE$11,IF(P7=4800,$BE$12,IF(P7="5400A",$BE$13,IF(P7="5400B",$BE$14,IF(P7=6000,$BE$15,IF(P7=6600,$BE$16,IF(P7=6800,$BE$17,IF(P7=7200,$BE$18,IF(P7=7600,$BE$19,IF(P7=8200,$BE$20,IF(P7=8700,$BE$21,IF(P7=8900,$BE$22,IF(P7=9500,$BE$23,IF(P7=10000,$BE$24,""))))))))))))))))))))))))</f>
        <v>600</v>
      </c>
      <c r="BO39" s="42" t="str">
        <f>IF(AND(R7=$BH$1),BN39,"0")</f>
        <v>0</v>
      </c>
      <c r="BP39" s="286">
        <f>IF(AND(O7=""),"",ROUNDUP(ROUND(O7*1.03,0),-1)+BO39)</f>
        <v>22950</v>
      </c>
      <c r="BQ39" s="42">
        <f>IF(AND(O7=""),"",T7)</f>
        <v>22280</v>
      </c>
      <c r="BR39" s="42">
        <f>IF(AND(M7=""),"",ROUNDUP(ROUND(BP39*1.03,0),-1))</f>
        <v>23640</v>
      </c>
      <c r="BS39" s="42"/>
      <c r="BT39" s="42">
        <f>IF(ISNA(VLOOKUP(U7,$BA$1:$BB$26,2,FALSE)),"",VLOOKUP(U7,$BA$1:$BB$26,2,FALSE))</f>
        <v>6000</v>
      </c>
      <c r="BU39" s="42">
        <f>IF(U7=1700,$BE$1,IF(U7=1750,$BE$2,IF(U7=1900,$BE$3,IF(U7=2000,$BE$4,IF(U7="2400A",$BE$5,IF(U7="2400B",$BE$6,IF(U7="2400C",$BE$7,IF(U7="2800A",$BE$8,IF(U7="2800B",$BE$9,IF(U7=3600,$BE$10,IF(U7=4200,$BE$11,IF(U7=4800,$BE$12,IF(U7="5400A",$BE$13,IF(U7="5400B",$BE$14,IF(U7=6000,$BE$15,IF(U7=6600,$BE$16,IF(U7=6800,$BE$17,IF(U7=7200,$BE$18,IF(U7=7600,$BE$19,IF(U7=8200,$BE$20,IF(U7=8700,$BE$21,IF(U7=8900,$BE$22,IF(U7=9500,$BE$23,IF(U7=10000,$BE$24,""))))))))))))))))))))))))</f>
        <v>600</v>
      </c>
      <c r="BV39" s="42" t="str">
        <f>IF(AND(W7=$BH$1),BU39,"0")</f>
        <v>0</v>
      </c>
      <c r="BW39" s="286">
        <f>IF(AND(T7=""),"",IF(AND(T7=$BH$2),T7,ROUNDUP(ROUND(T7*1.03,0),-1)+BV39))</f>
        <v>22950</v>
      </c>
      <c r="BX39" s="288">
        <f>IF(AND(T7=""),"",ROUNDUP(ROUND(T7*1.03,0),-1))</f>
        <v>22950</v>
      </c>
      <c r="BY39" s="287">
        <f>IF(AND(T7=""),"",ROUNDUP(ROUND(BW39*1.03,0),-1))</f>
        <v>23640</v>
      </c>
      <c r="BZ39" s="42"/>
      <c r="CA39" s="42">
        <f>IF(ISNA(VLOOKUP(Z7,$BA$1:$BB$26,2,FALSE)),"",VLOOKUP(Z7,$BA$1:$BB$26,2,FALSE))</f>
        <v>6000</v>
      </c>
      <c r="CB39" s="42">
        <f>IF(Z7=1700,$BE$1,IF(Z7=1750,$BE$2,IF(Z7=1900,$BE$3,IF(Z7=2000,$BE$4,IF(Z7="2400A",$BE$5,IF(Z7="2400B",$BE$6,IF(Z7="2400C",$BE$7,IF(Z7="2800A",$BE$8,IF(Z7="2800B",$BE$9,IF(Z7=3600,$BE$10,IF(Z7=4200,$BE$11,IF(Z7=4800,$BE$12,IF(Z7="5400A",$BE$13,IF(Z7="5400B",$BE$14,IF(Z7=6000,$BE$15,IF(Z7=6600,$BE$16,IF(Z7=6800,$BE$17,IF(Z7=7200,$BE$18,IF(Z7=7600,$BE$19,IF(Z7=8200,$BE$20,IF(Z7=8700,$BE$21,IF(Z7=8900,$BE$22,IF(Z7=9500,$BE$23,IF(Z7=10000,$BE$24,""))))))))))))))))))))))))</f>
        <v>600</v>
      </c>
      <c r="CC39" s="42" t="str">
        <f>IF(AND(AB7=$BH$1),CB39,"0")</f>
        <v>0</v>
      </c>
      <c r="CD39" s="289">
        <f>IF(AND(Y7=""),"",ROUNDUP(ROUND(Y7*1.03,0),-1)+CC39)</f>
        <v>23640</v>
      </c>
      <c r="CE39" s="42">
        <f>IF(AND(Y7=""),"",Y7)</f>
        <v>22950</v>
      </c>
      <c r="CF39" s="42">
        <f>IF(AND(Y7=""),"",ROUNDUP(ROUND(CD39*1.03,0),-1))</f>
        <v>24350</v>
      </c>
      <c r="CG39" s="42"/>
      <c r="CH39" s="43"/>
    </row>
    <row r="40" spans="1:86" ht="15" hidden="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40" t="s">
        <v>46</v>
      </c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245"/>
      <c r="W40" s="341" t="s">
        <v>47</v>
      </c>
      <c r="X40" s="341"/>
      <c r="Y40" s="341"/>
      <c r="Z40" s="341"/>
      <c r="AA40" s="341"/>
      <c r="AB40" s="341"/>
      <c r="AC40" s="341"/>
      <c r="AD40" s="341"/>
      <c r="AE40" s="342" t="s">
        <v>48</v>
      </c>
      <c r="AF40" s="342"/>
      <c r="AG40" s="342"/>
      <c r="AH40" s="342"/>
      <c r="AI40" s="342"/>
      <c r="AJ40" s="3"/>
      <c r="AK40" s="3"/>
      <c r="AL40" s="3"/>
      <c r="AO40" s="1">
        <f>AQ40</f>
        <v>39300</v>
      </c>
      <c r="AP40" s="162">
        <f>IF(AND($O$7=""),"",ROUND(AP39,0))</f>
        <v>57260</v>
      </c>
      <c r="AQ40" s="50">
        <f>IF($AQ$39=4200,F43,IF($AQ$39=4800,G43,IF($AQ$39="5400A",I43,IF($AQ$39=3600,H43,IF($AQ$39=1700,K43,IF($AQ$39=1750,M43,IF($AQ$39=1900,N43,IF($AQ$39=2000,O43,IF($AQ$39="2400A",P43,IF($AQ$39="2400B",R43,IF($AQ$39="2400C",S43,IF($AQ$39="2800A",T43,IF($AQ$39="2800B",U43,IF($AQ$39="5400B",W43,IF($AQ$39=6000,X43,IF($AQ$39=6600,Y43,IF($AQ$39=6800,Z43,IF($AQ$39=7200,AB43,IF($AQ$39=7600,AC43,IF($AQ$39=8200,AD43,IF($AQ$39=8700,AE43,IF($AQ$39=8900,AG43,IF($AQ$39=9500,AH43,IF($AQ$39=10000,AI43,""))))))))))))))))))))))))</f>
        <v>39300</v>
      </c>
      <c r="AR40" s="50"/>
      <c r="AS40" s="1">
        <f>AU40</f>
        <v>39300</v>
      </c>
      <c r="AT40" s="162">
        <f>IF(AND($T$7=""),"",ROUND(AT39,0))</f>
        <v>57260</v>
      </c>
      <c r="AU40" s="1">
        <f>IF($AU$39=4200,F43,IF($AU$39=4800,G43,IF($AU$39="5400A",I43,IF($AU$39=3600,H43,IF($AU$39=1700,K43,IF($AU$39=1750,M43,IF($AU$39=1900,N43,IF($AU$39=2000,O43,IF($AU$39="2400A",P43,IF($AU$39="2400B",R43,IF($AU$39="2400C",S43,IF($AU$39="2800A",T43,IF($AU$39="2800B",U43,IF($AU$39="5400B",W43,IF($AU$39=6000,X43,IF($AU$39=6600,Y43,IF($AU$39=6800,Z43,IF($AU$39=7200,AB43,IF($AU$39=7600,AC43,IF($AU$39=8200,AD43,IF($AU$39=8700,AE43,IF($AU$39=8900,AG43,IF($AU$39=9500,AH43,IF($AU$39=10000,AI43,""))))))))))))))))))))))))</f>
        <v>39300</v>
      </c>
      <c r="AW40" s="1">
        <f>AY40</f>
        <v>39300</v>
      </c>
      <c r="AX40" s="162">
        <f>IF(AND($Y$7=""),"",ROUND(AX39,0))</f>
        <v>58982</v>
      </c>
      <c r="AY40" s="1">
        <f>IF($AY$39=4200,F43,IF($AY$39=4800,G43,IF($AY$39="5400A",I43,IF($AY$39=3600,H43,IF($AY$39=1700,K43,IF($AY$39=1750,M43,IF($AY$39=1900,N43,IF($AY$39=2000,O43,IF($AY$39="2400A",P43,IF($AY$39="2400B",R43,IF($AY$39="2400C",S43,IF($AY$39="2800A",T43,IF($AY$39="2800B",U43,IF($AY$39="5400B",W43,IF($AY$39=6000,X43,IF($AY$39=6600,Y43,IF($AY$39=6800,Z43,IF($AY$39=7200,AB43,IF($AY$39=7600,AC43,IF($AY$39=8200,AD43,IF($AY$39=8700,AE43,IF($AY$39=8900,AG43,IF($AY$39=9500,AH43,IF($AY$39=10000,AI43,""))))))))))))))))))))))))</f>
        <v>39300</v>
      </c>
      <c r="BA40" s="1">
        <f>BC40</f>
        <v>39300</v>
      </c>
      <c r="BB40" s="162">
        <f>IF(AND($AD$7=""),"",ROUND(BB39,0))</f>
        <v>58982</v>
      </c>
      <c r="BC40" s="1">
        <f>IF($BC$39=4200,F43,IF($BC$39=4800,G43,IF($BC$39="5400A",I43,IF($BC$39=3600,H43,IF($BC$39=1700,K43,IF($BC$39=1750,M43,IF($BC$39=1900,N43,IF($BC$39=2000,O43,IF($BC$39="2400A",P43,IF($BC$39="2400B",R43,IF($BC$39="2400C",S43,IF($BC$39="2800A",T43,IF($BC$39="2800B",U43,IF($BC$39="5400B",W43,IF($BC$39=6000,X43,IF($BC$39=6600,Y43,IF($BC$39=6800,Z43,IF($BC$39=7200,AB43,IF($BC$39=7600,AC43,IF($BC$39=8200,AD43,IF($BC$39=8700,AE43,IF($BC$39=8900,AG43,IF($BC$39=9500,AH43,IF($BC$39=10000,AI43,""))))))))))))))))))))))))</f>
        <v>39300</v>
      </c>
      <c r="BE40" s="41">
        <f t="shared" ref="BE40:BE63" si="14">A8</f>
        <v>2</v>
      </c>
      <c r="BF40" s="42" t="str">
        <f t="shared" ref="BF40:BF63" si="15">IF(ISNA(VLOOKUP(I8,$BA$1:$BB$26,2,FALSE)),"",VLOOKUP(I8,$BA$1:$BB$26,2,FALSE))</f>
        <v>5400B</v>
      </c>
      <c r="BG40" s="42">
        <f t="shared" ref="BG40:BG63" si="16">IF(I8=1700,$BE$1,IF(I8=1750,$BE$2,IF(I8=1900,$BE$3,IF(I8=2000,$BE$4,IF(I8="2400A",$BE$5,IF(I8="2400B",$BE$6,IF(I8="2400C",$BE$7,IF(I8="2800A",$BE$8,IF(I8="2800B",$BE$9,IF(I8=3600,$BE$10,IF(I8=4200,$BE$11,IF(I8=4800,$BE$12,IF(I8="5400A",$BE$13,IF(I8="5400B",$BE$14,IF(I8=6000,$BE$15,IF(I8=6600,$BE$16,IF(I8=6800,$BE$17,IF(I8=7200,$BE$18,IF(I8=7600,$BE$19,IF(I8=8200,$BE$20,IF(I8=8700,$BE$21,IF(I8=8900,$BE$22,IF(I8=9500,$BE$23,IF(I8=10000,$BE$24,""))))))))))))))))))))))))</f>
        <v>0</v>
      </c>
      <c r="BH40" s="42" t="str">
        <f t="shared" ref="BH40:BH63" si="17">IF(AND(M8=$BH$1),BG40,"0")</f>
        <v>0</v>
      </c>
      <c r="BI40" s="286">
        <f t="shared" ref="BI40:BI63" si="18">IF(AND(H8=""),"",IF(AND(M8=$BH$2),H8,ROUNDUP(ROUND(H8*1.03,0),-1)+BH40))</f>
        <v>24290</v>
      </c>
      <c r="BJ40" s="288">
        <f t="shared" ref="BJ40:BJ63" si="19">IF(AND(H8=""),"",ROUNDUP(ROUND(H8*1.03,0),-1))</f>
        <v>25020</v>
      </c>
      <c r="BK40" s="287">
        <f t="shared" ref="BK40:BK63" si="20">IF(AND(F8=""),"",ROUNDUP(ROUND(BI40*1.03,0),-1))</f>
        <v>25020</v>
      </c>
      <c r="BL40" s="42"/>
      <c r="BM40" s="42" t="str">
        <f t="shared" ref="BM40:BM63" si="21">IF(ISNA(VLOOKUP(P8,$BA$1:$BB$26,2,FALSE)),"",VLOOKUP(P8,$BA$1:$BB$26,2,FALSE))</f>
        <v>5400B</v>
      </c>
      <c r="BN40" s="42">
        <f t="shared" ref="BN40:BN63" si="22">IF(P8=1700,$BE$1,IF(P8=1750,$BE$2,IF(P8=1900,$BE$3,IF(P8=2000,$BE$4,IF(P8="2400A",$BE$5,IF(P8="2400B",$BE$6,IF(P8="2400C",$BE$7,IF(P8="2800A",$BE$8,IF(P8="2800B",$BE$9,IF(P8=3600,$BE$10,IF(P8=4200,$BE$11,IF(P8=4800,$BE$12,IF(P8="5400A",$BE$13,IF(P8="5400B",$BE$14,IF(P8=6000,$BE$15,IF(P8=6600,$BE$16,IF(P8=6800,$BE$17,IF(P8=7200,$BE$18,IF(P8=7600,$BE$19,IF(P8=8200,$BE$20,IF(P8=8700,$BE$21,IF(P8=8900,$BE$22,IF(P8=9500,$BE$23,IF(P8=10000,$BE$24,""))))))))))))))))))))))))</f>
        <v>0</v>
      </c>
      <c r="BO40" s="42" t="str">
        <f t="shared" ref="BO40:BO63" si="23">IF(AND(R8=$BH$1),BN40,"0")</f>
        <v>0</v>
      </c>
      <c r="BP40" s="286">
        <f t="shared" ref="BP40:BP63" si="24">IF(AND(O8=""),"",ROUNDUP(ROUND(O8*1.03,0),-1)+BO40)</f>
        <v>25780</v>
      </c>
      <c r="BQ40" s="42">
        <f t="shared" ref="BQ40:BQ63" si="25">IF(AND(O8=""),"",T8)</f>
        <v>25020</v>
      </c>
      <c r="BR40" s="42">
        <f t="shared" ref="BR40:BR63" si="26">IF(AND(M8=""),"",ROUNDUP(ROUND(BP40*1.03,0),-1))</f>
        <v>26560</v>
      </c>
      <c r="BS40" s="42"/>
      <c r="BT40" s="42" t="str">
        <f t="shared" ref="BT40:BT63" si="27">IF(ISNA(VLOOKUP(U8,$BA$1:$BB$26,2,FALSE)),"",VLOOKUP(U8,$BA$1:$BB$26,2,FALSE))</f>
        <v>5400B</v>
      </c>
      <c r="BU40" s="42">
        <f t="shared" ref="BU40:BU63" si="28">IF(U8=1700,$BE$1,IF(U8=1750,$BE$2,IF(U8=1900,$BE$3,IF(U8=2000,$BE$4,IF(U8="2400A",$BE$5,IF(U8="2400B",$BE$6,IF(U8="2400C",$BE$7,IF(U8="2800A",$BE$8,IF(U8="2800B",$BE$9,IF(U8=3600,$BE$10,IF(U8=4200,$BE$11,IF(U8=4800,$BE$12,IF(U8="5400A",$BE$13,IF(U8="5400B",$BE$14,IF(U8=6000,$BE$15,IF(U8=6600,$BE$16,IF(U8=6800,$BE$17,IF(U8=7200,$BE$18,IF(U8=7600,$BE$19,IF(U8=8200,$BE$20,IF(U8=8700,$BE$21,IF(U8=8900,$BE$22,IF(U8=9500,$BE$23,IF(U8=10000,$BE$24,""))))))))))))))))))))))))</f>
        <v>0</v>
      </c>
      <c r="BV40" s="42" t="str">
        <f t="shared" ref="BV40:BV63" si="29">IF(AND(W8=$BH$1),BU40,"0")</f>
        <v>0</v>
      </c>
      <c r="BW40" s="286">
        <f t="shared" ref="BW40:BW63" si="30">IF(AND(T8=""),"",IF(AND(T8=$BH$2),T8,ROUNDUP(ROUND(T8*1.03,0),-1)+BV40))</f>
        <v>25780</v>
      </c>
      <c r="BX40" s="288">
        <f t="shared" ref="BX40:BX63" si="31">IF(AND(T8=""),"",ROUNDUP(ROUND(T8*1.03,0),-1))</f>
        <v>25780</v>
      </c>
      <c r="BY40" s="287">
        <f t="shared" ref="BY40:BY63" si="32">IF(AND(T8=""),"",ROUNDUP(ROUND(BW40*1.03,0),-1))</f>
        <v>26560</v>
      </c>
      <c r="BZ40" s="42"/>
      <c r="CA40" s="42" t="str">
        <f t="shared" ref="CA40:CA63" si="33">IF(ISNA(VLOOKUP(Z8,$BA$1:$BB$26,2,FALSE)),"",VLOOKUP(Z8,$BA$1:$BB$26,2,FALSE))</f>
        <v>5400B</v>
      </c>
      <c r="CB40" s="42">
        <f t="shared" ref="CB40:CB63" si="34">IF(Z8=1700,$BE$1,IF(Z8=1750,$BE$2,IF(Z8=1900,$BE$3,IF(Z8=2000,$BE$4,IF(Z8="2400A",$BE$5,IF(Z8="2400B",$BE$6,IF(Z8="2400C",$BE$7,IF(Z8="2800A",$BE$8,IF(Z8="2800B",$BE$9,IF(Z8=3600,$BE$10,IF(Z8=4200,$BE$11,IF(Z8=4800,$BE$12,IF(Z8="5400A",$BE$13,IF(Z8="5400B",$BE$14,IF(Z8=6000,$BE$15,IF(Z8=6600,$BE$16,IF(Z8=6800,$BE$17,IF(Z8=7200,$BE$18,IF(Z8=7600,$BE$19,IF(Z8=8200,$BE$20,IF(Z8=8700,$BE$21,IF(Z8=8900,$BE$22,IF(Z8=9500,$BE$23,IF(Z8=10000,$BE$24,""))))))))))))))))))))))))</f>
        <v>0</v>
      </c>
      <c r="CC40" s="42" t="str">
        <f t="shared" ref="CC40:CC63" si="35">IF(AND(AB8=$BH$1),CB40,"0")</f>
        <v>0</v>
      </c>
      <c r="CD40" s="289">
        <f t="shared" ref="CD40:CD63" si="36">IF(AND(Y8=""),"",ROUNDUP(ROUND(Y8*1.03,0),-1)+CC40)</f>
        <v>26560</v>
      </c>
      <c r="CE40" s="42">
        <f t="shared" ref="CE40:CE63" si="37">IF(AND(Y8=""),"",Y8)</f>
        <v>25780</v>
      </c>
      <c r="CF40" s="42">
        <f t="shared" ref="CF40:CF63" si="38">IF(AND(Y8=""),"",ROUNDUP(ROUND(CD40*1.03,0),-1))</f>
        <v>27360</v>
      </c>
      <c r="CG40" s="42"/>
      <c r="CH40" s="43"/>
    </row>
    <row r="41" spans="1:86" ht="15" hidden="1" customHeight="1">
      <c r="E41" s="1" t="str">
        <f>IF(AND(F7="Fix Pay"),I7,I7)</f>
        <v>5400B</v>
      </c>
      <c r="F41" s="5"/>
      <c r="G41" s="344" t="s">
        <v>45</v>
      </c>
      <c r="H41" s="344"/>
      <c r="I41" s="6"/>
      <c r="J41" s="42"/>
      <c r="K41" s="28">
        <v>1700</v>
      </c>
      <c r="L41" s="28"/>
      <c r="M41" s="28">
        <v>1750</v>
      </c>
      <c r="N41" s="141">
        <v>1900</v>
      </c>
      <c r="O41" s="39">
        <v>2000</v>
      </c>
      <c r="P41" s="39" t="s">
        <v>74</v>
      </c>
      <c r="Q41" s="39"/>
      <c r="R41" s="39" t="s">
        <v>75</v>
      </c>
      <c r="S41" s="39" t="s">
        <v>76</v>
      </c>
      <c r="T41" s="40" t="s">
        <v>77</v>
      </c>
      <c r="U41" s="40" t="s">
        <v>78</v>
      </c>
      <c r="V41" s="40"/>
      <c r="W41" s="38" t="s">
        <v>80</v>
      </c>
      <c r="X41" s="38">
        <v>6000</v>
      </c>
      <c r="Y41" s="39">
        <v>6600</v>
      </c>
      <c r="Z41" s="39">
        <v>6800</v>
      </c>
      <c r="AA41" s="39"/>
      <c r="AB41" s="39">
        <v>7200</v>
      </c>
      <c r="AC41" s="38">
        <v>7600</v>
      </c>
      <c r="AD41" s="38">
        <v>8200</v>
      </c>
      <c r="AE41" s="39">
        <v>8700</v>
      </c>
      <c r="AF41" s="39"/>
      <c r="AG41" s="39">
        <v>8900</v>
      </c>
      <c r="AH41" s="39">
        <v>9500</v>
      </c>
      <c r="AI41" s="40">
        <v>10000</v>
      </c>
      <c r="AJ41" s="3"/>
      <c r="AK41" s="3"/>
      <c r="AL41" s="3"/>
      <c r="AO41" s="1">
        <f t="shared" ref="AO41:AO84" si="39">AQ41</f>
        <v>56100</v>
      </c>
      <c r="AP41" s="163">
        <f>IF(AND(AP40&lt;=AQ40),AQ40,INDEX(AO40:AO85,MATCH(AP40,AQ40:AQ85)+(LOOKUP(AP40,AQ40:AQ85)&lt;&gt;AP40)))</f>
        <v>57800</v>
      </c>
      <c r="AQ41" s="50">
        <f t="shared" ref="AQ41:AQ85" si="40">IF($AQ$39=4200,F44,IF($AQ$39=4800,G44,IF($AQ$39="5400A",I44,IF($AQ$39=3600,H44,IF($AQ$39=1700,K44,IF($AQ$39=1750,M44,IF($AQ$39=1900,N44,IF($AQ$39=2000,O44,IF($AQ$39="2400A",P44,IF($AQ$39="2400B",R44,IF($AQ$39="2400C",S44,IF($AQ$39="2800A",T44,IF($AQ$39="2800B",U44,IF($AQ$39="5400B",W44,IF($AQ$39=6000,X44,IF($AQ$39=6600,Y44,IF($AQ$39=6800,Z44,IF($AQ$39=7200,AB44,IF($AQ$39=7600,AC44,IF($AQ$39=8200,AD44,IF($AQ$39=8700,AE44,IF($AQ$39=8900,AG44,IF($AQ$39=9500,AH44,IF($AQ$39=10000,AI44,""))))))))))))))))))))))))</f>
        <v>56100</v>
      </c>
      <c r="AR41" s="50"/>
      <c r="AS41" s="1">
        <f t="shared" ref="AS41:AS84" si="41">AU41</f>
        <v>56100</v>
      </c>
      <c r="AT41" s="163">
        <f>IF(AND(AT40&lt;=AU40),AU40,INDEX(AS40:AS85,MATCH(AT40,AU40:AU85)+(LOOKUP(AT40,AU40:AU85)&lt;&gt;AT40)))</f>
        <v>57800</v>
      </c>
      <c r="AU41" s="1">
        <f t="shared" ref="AU41:AU85" si="42">IF($AU$39=4200,F44,IF($AU$39=4800,G44,IF($AU$39="5400A",I44,IF($AU$39=3600,H44,IF($AU$39=1700,K44,IF($AU$39=1750,M44,IF($AU$39=1900,N44,IF($AU$39=2000,O44,IF($AU$39="2400A",P44,IF($AU$39="2400B",R44,IF($AU$39="2400C",S44,IF($AU$39="2800A",T44,IF($AU$39="2800B",U44,IF($AU$39="5400B",W44,IF($AU$39=6000,X44,IF($AU$39=6600,Y44,IF($AU$39=6800,Z44,IF($AU$39=7200,AB44,IF($AU$39=7600,AC44,IF($AU$39=8200,AD44,IF($AU$39=8700,AE44,IF($AU$39=8900,AG44,IF($AU$39=9500,AH44,IF($AU$39=10000,AI44,""))))))))))))))))))))))))</f>
        <v>56100</v>
      </c>
      <c r="AW41" s="1">
        <f t="shared" ref="AW41:AW85" si="43">AY41</f>
        <v>56100</v>
      </c>
      <c r="AX41" s="163">
        <f>IF(AND(AX40&lt;=AY40),AY40,INDEX(AW40:AW85,MATCH(AX40,AY40:AY85)+(LOOKUP(AX40,AY40:AY85)&lt;&gt;AX40)))</f>
        <v>59500</v>
      </c>
      <c r="AY41" s="1">
        <f t="shared" ref="AY41:AY85" si="44">IF($AY$39=4200,F44,IF($AY$39=4800,G44,IF($AY$39="5400A",I44,IF($AY$39=3600,H44,IF($AY$39=1700,K44,IF($AY$39=1750,M44,IF($AY$39=1900,N44,IF($AY$39=2000,O44,IF($AY$39="2400A",P44,IF($AY$39="2400B",R44,IF($AY$39="2400C",S44,IF($AY$39="2800A",T44,IF($AY$39="2800B",U44,IF($AY$39="5400B",W44,IF($AY$39=6000,X44,IF($AY$39=6600,Y44,IF($AY$39=6800,Z44,IF($AY$39=7200,AB44,IF($AY$39=7600,AC44,IF($AY$39=8200,AD44,IF($AY$39=8700,AE44,IF($AY$39=8900,AG44,IF($AY$39=9500,AH44,IF($AY$39=10000,AI44,""))))))))))))))))))))))))</f>
        <v>56100</v>
      </c>
      <c r="BA41" s="1">
        <f t="shared" ref="BA41:BA85" si="45">BC41</f>
        <v>56100</v>
      </c>
      <c r="BB41" s="163">
        <f>IF(AND(BB40&lt;=BC40),BC40,INDEX(BA40:BA85,MATCH(BB40,BC40:BC85)+(LOOKUP(BB40,BC40:BC85)&lt;&gt;BB40)))</f>
        <v>59500</v>
      </c>
      <c r="BC41" s="1">
        <f t="shared" ref="BC41:BC85" si="46">IF($BC$39=4200,F44,IF($BC$39=4800,G44,IF($BC$39="5400A",I44,IF($BC$39=3600,H44,IF($BC$39=1700,K44,IF($BC$39=1750,M44,IF($BC$39=1900,N44,IF($BC$39=2000,O44,IF($BC$39="2400A",P44,IF($BC$39="2400B",R44,IF($BC$39="2400C",S44,IF($BC$39="2800A",T44,IF($BC$39="2800B",U44,IF($BC$39="5400B",W44,IF($BC$39=6000,X44,IF($BC$39=6600,Y44,IF($BC$39=6800,Z44,IF($BC$39=7200,AB44,IF($BC$39=7600,AC44,IF($BC$39=8200,AD44,IF($BC$39=8700,AE44,IF($BC$39=8900,AG44,IF($BC$39=9500,AH44,IF($BC$39=10000,AI44,""))))))))))))))))))))))))</f>
        <v>56100</v>
      </c>
      <c r="BE41" s="41">
        <f t="shared" si="14"/>
        <v>3</v>
      </c>
      <c r="BF41" s="42" t="str">
        <f t="shared" si="15"/>
        <v>5400A</v>
      </c>
      <c r="BG41" s="42">
        <f t="shared" si="16"/>
        <v>600</v>
      </c>
      <c r="BH41" s="42" t="str">
        <f t="shared" si="17"/>
        <v>0</v>
      </c>
      <c r="BI41" s="286">
        <f t="shared" si="18"/>
        <v>21050</v>
      </c>
      <c r="BJ41" s="288">
        <f t="shared" si="19"/>
        <v>21690</v>
      </c>
      <c r="BK41" s="287">
        <f t="shared" si="20"/>
        <v>21690</v>
      </c>
      <c r="BL41" s="42"/>
      <c r="BM41" s="42" t="str">
        <f t="shared" si="21"/>
        <v>5400A</v>
      </c>
      <c r="BN41" s="42">
        <f t="shared" si="22"/>
        <v>600</v>
      </c>
      <c r="BO41" s="42" t="str">
        <f t="shared" si="23"/>
        <v>0</v>
      </c>
      <c r="BP41" s="286">
        <f t="shared" si="24"/>
        <v>22350</v>
      </c>
      <c r="BQ41" s="42">
        <f t="shared" si="25"/>
        <v>21690</v>
      </c>
      <c r="BR41" s="42">
        <f t="shared" si="26"/>
        <v>23030</v>
      </c>
      <c r="BS41" s="42"/>
      <c r="BT41" s="42" t="str">
        <f t="shared" si="27"/>
        <v>5400A</v>
      </c>
      <c r="BU41" s="42">
        <f t="shared" si="28"/>
        <v>600</v>
      </c>
      <c r="BV41" s="42" t="str">
        <f t="shared" si="29"/>
        <v>0</v>
      </c>
      <c r="BW41" s="286">
        <f t="shared" si="30"/>
        <v>22350</v>
      </c>
      <c r="BX41" s="288">
        <f t="shared" si="31"/>
        <v>22350</v>
      </c>
      <c r="BY41" s="287">
        <f t="shared" si="32"/>
        <v>23030</v>
      </c>
      <c r="BZ41" s="42"/>
      <c r="CA41" s="42" t="str">
        <f t="shared" si="33"/>
        <v>5400A</v>
      </c>
      <c r="CB41" s="42">
        <f t="shared" si="34"/>
        <v>600</v>
      </c>
      <c r="CC41" s="42">
        <f t="shared" si="35"/>
        <v>600</v>
      </c>
      <c r="CD41" s="289">
        <f t="shared" si="36"/>
        <v>23630</v>
      </c>
      <c r="CE41" s="42">
        <f t="shared" si="37"/>
        <v>22350</v>
      </c>
      <c r="CF41" s="42">
        <f t="shared" si="38"/>
        <v>24340</v>
      </c>
      <c r="CG41" s="42"/>
      <c r="CH41" s="43"/>
    </row>
    <row r="42" spans="1:86" ht="15" hidden="1" customHeight="1">
      <c r="B42" s="1">
        <v>1</v>
      </c>
      <c r="D42" s="150">
        <f>IF(AND(F7="Fix Pay"),"0",H7*H$5)</f>
        <v>55589.1</v>
      </c>
      <c r="F42" s="7">
        <v>4200</v>
      </c>
      <c r="G42" s="8">
        <v>4800</v>
      </c>
      <c r="H42" s="8">
        <v>3600</v>
      </c>
      <c r="I42" s="9" t="s">
        <v>79</v>
      </c>
      <c r="J42" s="42"/>
      <c r="K42" s="29">
        <v>1</v>
      </c>
      <c r="L42" s="29"/>
      <c r="M42" s="29">
        <v>2</v>
      </c>
      <c r="N42" s="29">
        <v>3</v>
      </c>
      <c r="O42" s="29">
        <v>4</v>
      </c>
      <c r="P42" s="29">
        <v>5</v>
      </c>
      <c r="Q42" s="29"/>
      <c r="R42" s="29">
        <v>6</v>
      </c>
      <c r="S42" s="29">
        <v>7</v>
      </c>
      <c r="T42" s="29">
        <v>8</v>
      </c>
      <c r="U42" s="29">
        <v>9</v>
      </c>
      <c r="V42" s="29"/>
      <c r="W42" s="29">
        <v>14</v>
      </c>
      <c r="X42" s="29">
        <v>15</v>
      </c>
      <c r="Y42" s="29">
        <v>16</v>
      </c>
      <c r="Z42" s="29">
        <v>17</v>
      </c>
      <c r="AA42" s="29"/>
      <c r="AB42" s="29">
        <v>18</v>
      </c>
      <c r="AC42" s="39">
        <v>19</v>
      </c>
      <c r="AD42" s="39">
        <v>20</v>
      </c>
      <c r="AE42" s="39">
        <v>21</v>
      </c>
      <c r="AF42" s="39"/>
      <c r="AG42" s="39">
        <v>22</v>
      </c>
      <c r="AH42" s="39">
        <v>23</v>
      </c>
      <c r="AI42" s="39">
        <v>24</v>
      </c>
      <c r="AJ42" s="3"/>
      <c r="AK42" s="3"/>
      <c r="AL42" s="3"/>
      <c r="AO42" s="1">
        <f t="shared" si="39"/>
        <v>57800</v>
      </c>
      <c r="AP42" s="250"/>
      <c r="AQ42" s="50">
        <f t="shared" si="40"/>
        <v>57800</v>
      </c>
      <c r="AR42" s="50"/>
      <c r="AS42" s="1">
        <f t="shared" si="41"/>
        <v>57800</v>
      </c>
      <c r="AT42" s="250"/>
      <c r="AU42" s="1">
        <f t="shared" si="42"/>
        <v>57800</v>
      </c>
      <c r="AW42" s="1">
        <f t="shared" si="43"/>
        <v>57800</v>
      </c>
      <c r="AX42" s="151"/>
      <c r="AY42" s="1">
        <f t="shared" si="44"/>
        <v>57800</v>
      </c>
      <c r="BA42" s="1">
        <f t="shared" si="45"/>
        <v>57800</v>
      </c>
      <c r="BB42" s="151"/>
      <c r="BC42" s="1">
        <f t="shared" si="46"/>
        <v>57800</v>
      </c>
      <c r="BE42" s="41">
        <f t="shared" si="14"/>
        <v>4</v>
      </c>
      <c r="BF42" s="42" t="str">
        <f t="shared" si="15"/>
        <v>5400A</v>
      </c>
      <c r="BG42" s="42">
        <f t="shared" si="16"/>
        <v>600</v>
      </c>
      <c r="BH42" s="42" t="str">
        <f t="shared" si="17"/>
        <v>0</v>
      </c>
      <c r="BI42" s="286">
        <f t="shared" si="18"/>
        <v>20720</v>
      </c>
      <c r="BJ42" s="288">
        <f t="shared" si="19"/>
        <v>21350</v>
      </c>
      <c r="BK42" s="287">
        <f t="shared" si="20"/>
        <v>21350</v>
      </c>
      <c r="BL42" s="42"/>
      <c r="BM42" s="42" t="str">
        <f t="shared" si="21"/>
        <v>5400A</v>
      </c>
      <c r="BN42" s="42">
        <f t="shared" si="22"/>
        <v>600</v>
      </c>
      <c r="BO42" s="42" t="str">
        <f t="shared" si="23"/>
        <v>0</v>
      </c>
      <c r="BP42" s="286">
        <f t="shared" si="24"/>
        <v>22000</v>
      </c>
      <c r="BQ42" s="42">
        <f t="shared" si="25"/>
        <v>21350</v>
      </c>
      <c r="BR42" s="42">
        <f t="shared" si="26"/>
        <v>22660</v>
      </c>
      <c r="BS42" s="42"/>
      <c r="BT42" s="42" t="str">
        <f t="shared" si="27"/>
        <v>5400A</v>
      </c>
      <c r="BU42" s="42">
        <f t="shared" si="28"/>
        <v>600</v>
      </c>
      <c r="BV42" s="42" t="str">
        <f t="shared" si="29"/>
        <v>0</v>
      </c>
      <c r="BW42" s="286">
        <f t="shared" si="30"/>
        <v>22000</v>
      </c>
      <c r="BX42" s="288">
        <f t="shared" si="31"/>
        <v>22000</v>
      </c>
      <c r="BY42" s="287">
        <f t="shared" si="32"/>
        <v>22660</v>
      </c>
      <c r="BZ42" s="42"/>
      <c r="CA42" s="42" t="str">
        <f t="shared" si="33"/>
        <v>5400A</v>
      </c>
      <c r="CB42" s="42">
        <f t="shared" si="34"/>
        <v>600</v>
      </c>
      <c r="CC42" s="42" t="str">
        <f t="shared" si="35"/>
        <v>0</v>
      </c>
      <c r="CD42" s="289">
        <f t="shared" si="36"/>
        <v>22660</v>
      </c>
      <c r="CE42" s="42">
        <f t="shared" si="37"/>
        <v>22000</v>
      </c>
      <c r="CF42" s="42">
        <f t="shared" si="38"/>
        <v>23340</v>
      </c>
      <c r="CG42" s="42"/>
      <c r="CH42" s="43"/>
    </row>
    <row r="43" spans="1:86" ht="15" hidden="1" customHeight="1">
      <c r="C43" s="1">
        <f t="shared" ref="C43:C82" si="47">E43</f>
        <v>39300</v>
      </c>
      <c r="D43" s="151">
        <f>IF(AND(H7=""),"",ROUND(D42,0))</f>
        <v>55589</v>
      </c>
      <c r="E43" s="1">
        <f>IF($E$41=4200,F43,IF($E$41=4800,G43,IF($E$41="5400A",I43,IF($E$41=3600,H43,IF($E$41=1700,K43,IF($E$41=1750,M43,IF($E$41=1900,N43,IF($E$41=2000,O43,IF($E$41="2400A",P43,IF($E$41="2400B",R43,IF($E$41="2400C",S43,IF($E$41="2800A",T43,IF($E$41="2800B",U43,IF($E$41="5400B",W43,IF($E$41=6000,X43,IF($E$41=6600,Y43,IF($E$41=6800,Z43,IF($E$41=7200,AB43,IF($E$41=7600,AC43,IF($E$41=8200,AD43,IF($E$41=8700,AE43,IF($E$41=8900,AG43,IF($E$41=9500,AH43,IF($E$41=10000,AI43,""))))))))))))))))))))))))</f>
        <v>39300</v>
      </c>
      <c r="F43" s="1">
        <v>26500</v>
      </c>
      <c r="G43" s="1">
        <v>31100</v>
      </c>
      <c r="H43" s="1">
        <v>23700</v>
      </c>
      <c r="I43" s="1">
        <v>39300</v>
      </c>
      <c r="K43" s="30">
        <v>12400</v>
      </c>
      <c r="L43" s="30"/>
      <c r="M43" s="30">
        <v>12600</v>
      </c>
      <c r="N43" s="31">
        <v>12800</v>
      </c>
      <c r="O43" s="30">
        <v>13500</v>
      </c>
      <c r="P43" s="31">
        <v>14600</v>
      </c>
      <c r="Q43" s="36"/>
      <c r="R43" s="36">
        <v>15100</v>
      </c>
      <c r="S43" s="142">
        <v>15700</v>
      </c>
      <c r="T43" s="143">
        <v>18500</v>
      </c>
      <c r="U43" s="143">
        <v>20100</v>
      </c>
      <c r="V43" s="143"/>
      <c r="W43" s="34">
        <v>39300</v>
      </c>
      <c r="X43" s="34">
        <v>42500</v>
      </c>
      <c r="Y43" s="31">
        <v>47200</v>
      </c>
      <c r="Z43" s="31">
        <v>49700</v>
      </c>
      <c r="AA43" s="31"/>
      <c r="AB43" s="31">
        <v>52800</v>
      </c>
      <c r="AC43" s="31">
        <v>58000</v>
      </c>
      <c r="AD43" s="31">
        <v>62300</v>
      </c>
      <c r="AE43" s="30">
        <v>86200</v>
      </c>
      <c r="AF43" s="30"/>
      <c r="AG43" s="30">
        <v>90800</v>
      </c>
      <c r="AH43" s="30">
        <v>102100</v>
      </c>
      <c r="AI43" s="37">
        <v>104200</v>
      </c>
      <c r="AJ43" s="3"/>
      <c r="AK43" s="3"/>
      <c r="AL43" s="3"/>
      <c r="AO43" s="1">
        <f t="shared" si="39"/>
        <v>59500</v>
      </c>
      <c r="AP43" s="164">
        <f>IF(AND($N$7="Fix Pay"),AQ40,AP41)</f>
        <v>57800</v>
      </c>
      <c r="AQ43" s="50">
        <f t="shared" si="40"/>
        <v>59500</v>
      </c>
      <c r="AR43" s="50"/>
      <c r="AS43" s="1">
        <f t="shared" si="41"/>
        <v>59500</v>
      </c>
      <c r="AT43" s="164">
        <f>IF(AND($S$7="Fix Pay"),AU40,AT41)</f>
        <v>57800</v>
      </c>
      <c r="AU43" s="1">
        <f t="shared" si="42"/>
        <v>59500</v>
      </c>
      <c r="AW43" s="1">
        <f t="shared" si="43"/>
        <v>59500</v>
      </c>
      <c r="AX43" s="164">
        <f>IF(AND($X$7="Fix Pay"),AY40,AX41)</f>
        <v>59500</v>
      </c>
      <c r="AY43" s="1">
        <f t="shared" si="44"/>
        <v>59500</v>
      </c>
      <c r="BA43" s="1">
        <f t="shared" si="45"/>
        <v>59500</v>
      </c>
      <c r="BB43" s="164">
        <f>IF(AND($AC$7="Fix Pay"),BC40,BB41)</f>
        <v>59500</v>
      </c>
      <c r="BC43" s="1">
        <f t="shared" si="46"/>
        <v>59500</v>
      </c>
      <c r="BE43" s="41">
        <f t="shared" si="14"/>
        <v>5</v>
      </c>
      <c r="BF43" s="42">
        <f t="shared" si="15"/>
        <v>4800</v>
      </c>
      <c r="BG43" s="42">
        <f t="shared" si="16"/>
        <v>600</v>
      </c>
      <c r="BH43" s="42" t="str">
        <f t="shared" si="17"/>
        <v>0</v>
      </c>
      <c r="BI43" s="286">
        <f t="shared" si="18"/>
        <v>17370</v>
      </c>
      <c r="BJ43" s="288">
        <f t="shared" si="19"/>
        <v>17900</v>
      </c>
      <c r="BK43" s="287">
        <f t="shared" si="20"/>
        <v>17900</v>
      </c>
      <c r="BL43" s="42"/>
      <c r="BM43" s="42">
        <f t="shared" si="21"/>
        <v>4800</v>
      </c>
      <c r="BN43" s="42">
        <f t="shared" si="22"/>
        <v>600</v>
      </c>
      <c r="BO43" s="42" t="str">
        <f t="shared" si="23"/>
        <v>0</v>
      </c>
      <c r="BP43" s="286">
        <f t="shared" si="24"/>
        <v>18440</v>
      </c>
      <c r="BQ43" s="42">
        <f t="shared" si="25"/>
        <v>17900</v>
      </c>
      <c r="BR43" s="42">
        <f t="shared" si="26"/>
        <v>19000</v>
      </c>
      <c r="BS43" s="42"/>
      <c r="BT43" s="42">
        <f t="shared" si="27"/>
        <v>4800</v>
      </c>
      <c r="BU43" s="42">
        <f t="shared" si="28"/>
        <v>600</v>
      </c>
      <c r="BV43" s="42" t="str">
        <f t="shared" si="29"/>
        <v>0</v>
      </c>
      <c r="BW43" s="286">
        <f t="shared" si="30"/>
        <v>18440</v>
      </c>
      <c r="BX43" s="288">
        <f t="shared" si="31"/>
        <v>18440</v>
      </c>
      <c r="BY43" s="287">
        <f t="shared" si="32"/>
        <v>19000</v>
      </c>
      <c r="BZ43" s="42"/>
      <c r="CA43" s="42">
        <f t="shared" si="33"/>
        <v>4800</v>
      </c>
      <c r="CB43" s="42">
        <f t="shared" si="34"/>
        <v>600</v>
      </c>
      <c r="CC43" s="42" t="str">
        <f t="shared" si="35"/>
        <v>0</v>
      </c>
      <c r="CD43" s="289">
        <f t="shared" si="36"/>
        <v>19000</v>
      </c>
      <c r="CE43" s="42">
        <f t="shared" si="37"/>
        <v>18440</v>
      </c>
      <c r="CF43" s="42">
        <f t="shared" si="38"/>
        <v>19570</v>
      </c>
      <c r="CG43" s="42"/>
      <c r="CH43" s="43"/>
    </row>
    <row r="44" spans="1:86" ht="15" hidden="1" customHeight="1">
      <c r="C44" s="1">
        <f t="shared" si="47"/>
        <v>56100</v>
      </c>
      <c r="D44" s="151">
        <f>IF(AND(D43&lt;=E43),E43,INDEX($C$43:$C$82,MATCH(D43,$E$43:$E$82)+(LOOKUP(D43,$E$43:$E$82)&lt;&gt;D43)))</f>
        <v>56100</v>
      </c>
      <c r="E44" s="1">
        <f>IF($E$41=4200,F44,IF($E$41=4800,G44,IF($E$41="5400A",I44,IF($E$41=3600,H44,IF($E$41=1700,K44,IF($E$41=1750,M44,IF($E$41=1900,N44,IF($E$41=2000,O44,IF($E$41="2400A",P44,IF($E$41="2400B",R44,IF($E$41="2400C",S44,IF($E$41="2800A",T44,IF($E$41="2800B",U44,IF($E$41="5400B",W44,IF($E$41=6000,X44,IF($E$41=6600,Y44,IF($E$41=6800,Z44,IF($E$41=7200,AB44,IF($E$41=7600,AC44,IF($E$41=8200,AD44,IF($E$41=8700,AE44,IF($E$41=8900,AG44,IF($E$41=9500,AH44,IF($E$41=10000,AI44,""))))))))))))))))))))))))</f>
        <v>56100</v>
      </c>
      <c r="F44" s="1">
        <v>37800</v>
      </c>
      <c r="G44" s="1">
        <v>44300</v>
      </c>
      <c r="H44" s="1">
        <v>33800</v>
      </c>
      <c r="I44" s="1">
        <v>53100</v>
      </c>
      <c r="K44" s="30">
        <v>17700</v>
      </c>
      <c r="L44" s="30"/>
      <c r="M44" s="30">
        <v>17900</v>
      </c>
      <c r="N44" s="31">
        <v>18200</v>
      </c>
      <c r="O44" s="30">
        <v>19200</v>
      </c>
      <c r="P44" s="31">
        <v>20800</v>
      </c>
      <c r="Q44" s="36"/>
      <c r="R44" s="36">
        <v>21500</v>
      </c>
      <c r="S44" s="142">
        <v>22400</v>
      </c>
      <c r="T44" s="143">
        <v>25300</v>
      </c>
      <c r="U44" s="143">
        <v>28700</v>
      </c>
      <c r="V44" s="143"/>
      <c r="W44" s="34">
        <v>56100</v>
      </c>
      <c r="X44" s="34">
        <v>60700</v>
      </c>
      <c r="Y44" s="31">
        <v>67300</v>
      </c>
      <c r="Z44" s="31">
        <v>71000</v>
      </c>
      <c r="AA44" s="31"/>
      <c r="AB44" s="31">
        <v>75300</v>
      </c>
      <c r="AC44" s="31">
        <v>79900</v>
      </c>
      <c r="AD44" s="31">
        <v>88900</v>
      </c>
      <c r="AE44" s="30">
        <v>123100</v>
      </c>
      <c r="AF44" s="30"/>
      <c r="AG44" s="30">
        <v>129700</v>
      </c>
      <c r="AH44" s="30">
        <v>145800</v>
      </c>
      <c r="AI44" s="37">
        <v>148800</v>
      </c>
      <c r="AJ44" s="3"/>
      <c r="AK44" s="3"/>
      <c r="AL44" s="3"/>
      <c r="AO44" s="1">
        <f t="shared" si="39"/>
        <v>61300</v>
      </c>
      <c r="AP44" s="250"/>
      <c r="AQ44" s="50">
        <f t="shared" si="40"/>
        <v>61300</v>
      </c>
      <c r="AR44" s="50"/>
      <c r="AS44" s="1">
        <f t="shared" si="41"/>
        <v>61300</v>
      </c>
      <c r="AT44" s="250"/>
      <c r="AU44" s="1">
        <f t="shared" si="42"/>
        <v>61300</v>
      </c>
      <c r="AW44" s="1">
        <f t="shared" si="43"/>
        <v>61300</v>
      </c>
      <c r="AX44" s="151"/>
      <c r="AY44" s="1">
        <f t="shared" si="44"/>
        <v>61300</v>
      </c>
      <c r="BA44" s="1">
        <f t="shared" si="45"/>
        <v>61300</v>
      </c>
      <c r="BB44" s="151"/>
      <c r="BC44" s="1">
        <f t="shared" si="46"/>
        <v>61300</v>
      </c>
      <c r="BE44" s="41">
        <f t="shared" si="14"/>
        <v>6</v>
      </c>
      <c r="BF44" s="42" t="str">
        <f t="shared" si="15"/>
        <v>5400B</v>
      </c>
      <c r="BG44" s="42">
        <f t="shared" si="16"/>
        <v>0</v>
      </c>
      <c r="BH44" s="42" t="str">
        <f t="shared" si="17"/>
        <v>0</v>
      </c>
      <c r="BI44" s="286">
        <f t="shared" si="18"/>
        <v>24760</v>
      </c>
      <c r="BJ44" s="288">
        <f t="shared" si="19"/>
        <v>25510</v>
      </c>
      <c r="BK44" s="287">
        <f t="shared" si="20"/>
        <v>25510</v>
      </c>
      <c r="BL44" s="42"/>
      <c r="BM44" s="42" t="str">
        <f t="shared" si="21"/>
        <v>5400B</v>
      </c>
      <c r="BN44" s="42">
        <f t="shared" si="22"/>
        <v>0</v>
      </c>
      <c r="BO44" s="42" t="str">
        <f t="shared" si="23"/>
        <v>0</v>
      </c>
      <c r="BP44" s="286">
        <f t="shared" si="24"/>
        <v>26280</v>
      </c>
      <c r="BQ44" s="42">
        <f t="shared" si="25"/>
        <v>25510</v>
      </c>
      <c r="BR44" s="42">
        <f t="shared" si="26"/>
        <v>27070</v>
      </c>
      <c r="BS44" s="42"/>
      <c r="BT44" s="42" t="str">
        <f t="shared" si="27"/>
        <v>5400B</v>
      </c>
      <c r="BU44" s="42">
        <f t="shared" si="28"/>
        <v>0</v>
      </c>
      <c r="BV44" s="42" t="str">
        <f t="shared" si="29"/>
        <v>0</v>
      </c>
      <c r="BW44" s="286">
        <f t="shared" si="30"/>
        <v>26280</v>
      </c>
      <c r="BX44" s="288">
        <f t="shared" si="31"/>
        <v>26280</v>
      </c>
      <c r="BY44" s="287">
        <f t="shared" si="32"/>
        <v>27070</v>
      </c>
      <c r="BZ44" s="42"/>
      <c r="CA44" s="42" t="str">
        <f t="shared" si="33"/>
        <v>5400B</v>
      </c>
      <c r="CB44" s="42">
        <f t="shared" si="34"/>
        <v>0</v>
      </c>
      <c r="CC44" s="42" t="str">
        <f t="shared" si="35"/>
        <v>0</v>
      </c>
      <c r="CD44" s="289">
        <f t="shared" si="36"/>
        <v>27070</v>
      </c>
      <c r="CE44" s="42">
        <f t="shared" si="37"/>
        <v>26280</v>
      </c>
      <c r="CF44" s="42">
        <f t="shared" si="38"/>
        <v>27890</v>
      </c>
      <c r="CG44" s="42"/>
      <c r="CH44" s="43"/>
    </row>
    <row r="45" spans="1:86" ht="15" hidden="1" customHeight="1">
      <c r="C45" s="1">
        <f t="shared" si="47"/>
        <v>57800</v>
      </c>
      <c r="D45" s="152">
        <f>IF(AND(D43&lt;=E43),E43,INDEX($C$43:$C$62,MATCH(D43,$E$43:$E$62)+(LOOKUP(D43,$E$43:$E$62)&lt;&gt;D43)))</f>
        <v>56100</v>
      </c>
      <c r="E45" s="1">
        <f t="shared" ref="E45:E82" si="48">IF($E$41=4200,F45,IF($E$41=4800,G45,IF($E$41="5400A",I45,IF($E$41=3600,H45,IF($E$41=1700,K45,IF($E$41=1750,M45,IF($E$41=1900,N45,IF($E$41=2000,O45,IF($E$41="2400A",P45,IF($E$41="2400B",R45,IF($E$41="2400C",S45,IF($E$41="2800A",T45,IF($E$41="2800B",U45,IF($E$41="5400B",W45,IF($E$41=6000,X45,IF($E$41=6600,Y45,IF($E$41=6800,Z45,IF($E$41=7200,AB45,IF($E$41=7600,AC45,IF($E$41=8200,AD45,IF($E$41=8700,AE45,IF($E$41=8900,AG45,IF($E$41=9500,AH45,IF($E$41=10000,AI45,""))))))))))))))))))))))))</f>
        <v>57800</v>
      </c>
      <c r="F45" s="1">
        <v>38900</v>
      </c>
      <c r="G45" s="1">
        <v>45600</v>
      </c>
      <c r="H45" s="1">
        <v>34800</v>
      </c>
      <c r="I45" s="1">
        <v>54700</v>
      </c>
      <c r="K45" s="31">
        <v>18200</v>
      </c>
      <c r="L45" s="31"/>
      <c r="M45" s="31">
        <v>18400</v>
      </c>
      <c r="N45" s="31">
        <v>18700</v>
      </c>
      <c r="O45" s="31">
        <v>19800</v>
      </c>
      <c r="P45" s="31">
        <v>21400</v>
      </c>
      <c r="Q45" s="36"/>
      <c r="R45" s="36">
        <v>22100</v>
      </c>
      <c r="S45" s="142">
        <v>23100</v>
      </c>
      <c r="T45" s="143">
        <v>27100</v>
      </c>
      <c r="U45" s="143">
        <v>29600</v>
      </c>
      <c r="V45" s="143"/>
      <c r="W45" s="34">
        <v>57800</v>
      </c>
      <c r="X45" s="34">
        <v>62500</v>
      </c>
      <c r="Y45" s="31">
        <v>69300</v>
      </c>
      <c r="Z45" s="31">
        <v>73100</v>
      </c>
      <c r="AA45" s="31"/>
      <c r="AB45" s="31">
        <v>77600</v>
      </c>
      <c r="AC45" s="31">
        <v>82300</v>
      </c>
      <c r="AD45" s="31">
        <v>91600</v>
      </c>
      <c r="AE45" s="30">
        <v>126800</v>
      </c>
      <c r="AF45" s="30"/>
      <c r="AG45" s="30">
        <v>133600</v>
      </c>
      <c r="AH45" s="30">
        <v>150200</v>
      </c>
      <c r="AI45" s="37">
        <v>153300</v>
      </c>
      <c r="AJ45" s="3"/>
      <c r="AK45" s="3"/>
      <c r="AL45" s="3"/>
      <c r="AO45" s="1">
        <f t="shared" si="39"/>
        <v>63100</v>
      </c>
      <c r="AP45" s="250"/>
      <c r="AQ45" s="50">
        <f t="shared" si="40"/>
        <v>63100</v>
      </c>
      <c r="AR45" s="50"/>
      <c r="AS45" s="1">
        <f t="shared" si="41"/>
        <v>63100</v>
      </c>
      <c r="AT45" s="250"/>
      <c r="AU45" s="1">
        <f t="shared" si="42"/>
        <v>63100</v>
      </c>
      <c r="AW45" s="1">
        <f t="shared" si="43"/>
        <v>63100</v>
      </c>
      <c r="AX45" s="151"/>
      <c r="AY45" s="1">
        <f t="shared" si="44"/>
        <v>63100</v>
      </c>
      <c r="BA45" s="1">
        <f t="shared" si="45"/>
        <v>63100</v>
      </c>
      <c r="BB45" s="151"/>
      <c r="BC45" s="1">
        <f t="shared" si="46"/>
        <v>63100</v>
      </c>
      <c r="BE45" s="41">
        <f t="shared" si="14"/>
        <v>7</v>
      </c>
      <c r="BF45" s="42" t="str">
        <f t="shared" si="15"/>
        <v>5400B</v>
      </c>
      <c r="BG45" s="42">
        <f t="shared" si="16"/>
        <v>0</v>
      </c>
      <c r="BH45" s="42" t="str">
        <f t="shared" si="17"/>
        <v>0</v>
      </c>
      <c r="BI45" s="286">
        <f t="shared" si="18"/>
        <v>24810</v>
      </c>
      <c r="BJ45" s="288">
        <f t="shared" si="19"/>
        <v>25560</v>
      </c>
      <c r="BK45" s="287">
        <f t="shared" si="20"/>
        <v>25560</v>
      </c>
      <c r="BL45" s="42"/>
      <c r="BM45" s="42" t="str">
        <f t="shared" si="21"/>
        <v>5400B</v>
      </c>
      <c r="BN45" s="42">
        <f t="shared" si="22"/>
        <v>0</v>
      </c>
      <c r="BO45" s="42" t="str">
        <f t="shared" si="23"/>
        <v>0</v>
      </c>
      <c r="BP45" s="286">
        <f t="shared" si="24"/>
        <v>26330</v>
      </c>
      <c r="BQ45" s="42">
        <f t="shared" si="25"/>
        <v>25560</v>
      </c>
      <c r="BR45" s="42">
        <f t="shared" si="26"/>
        <v>27120</v>
      </c>
      <c r="BS45" s="42"/>
      <c r="BT45" s="42" t="str">
        <f t="shared" si="27"/>
        <v>5400B</v>
      </c>
      <c r="BU45" s="42">
        <f t="shared" si="28"/>
        <v>0</v>
      </c>
      <c r="BV45" s="42" t="str">
        <f t="shared" si="29"/>
        <v>0</v>
      </c>
      <c r="BW45" s="286">
        <f t="shared" si="30"/>
        <v>26330</v>
      </c>
      <c r="BX45" s="288">
        <f t="shared" si="31"/>
        <v>26330</v>
      </c>
      <c r="BY45" s="287">
        <f t="shared" si="32"/>
        <v>27120</v>
      </c>
      <c r="BZ45" s="42"/>
      <c r="CA45" s="42" t="str">
        <f t="shared" si="33"/>
        <v>5400B</v>
      </c>
      <c r="CB45" s="42">
        <f t="shared" si="34"/>
        <v>0</v>
      </c>
      <c r="CC45" s="42" t="str">
        <f t="shared" si="35"/>
        <v>0</v>
      </c>
      <c r="CD45" s="289">
        <f t="shared" si="36"/>
        <v>27120</v>
      </c>
      <c r="CE45" s="42">
        <f t="shared" si="37"/>
        <v>26330</v>
      </c>
      <c r="CF45" s="42">
        <f t="shared" si="38"/>
        <v>27940</v>
      </c>
      <c r="CG45" s="42"/>
      <c r="CH45" s="43"/>
    </row>
    <row r="46" spans="1:86" ht="15" hidden="1" customHeight="1">
      <c r="A46" s="1" t="s">
        <v>229</v>
      </c>
      <c r="C46" s="1">
        <f t="shared" si="47"/>
        <v>59500</v>
      </c>
      <c r="D46" s="153">
        <f>IF(AND(C$6="Fix Pay"),E43,D44)</f>
        <v>56100</v>
      </c>
      <c r="E46" s="1">
        <f t="shared" si="48"/>
        <v>59500</v>
      </c>
      <c r="F46" s="1">
        <v>40100</v>
      </c>
      <c r="G46" s="1">
        <v>47000</v>
      </c>
      <c r="H46" s="1">
        <v>35800</v>
      </c>
      <c r="I46" s="1">
        <v>56300</v>
      </c>
      <c r="K46" s="31">
        <v>18700</v>
      </c>
      <c r="L46" s="31"/>
      <c r="M46" s="31">
        <v>19000</v>
      </c>
      <c r="N46" s="30">
        <v>19300</v>
      </c>
      <c r="O46" s="34">
        <v>20400</v>
      </c>
      <c r="P46" s="30">
        <v>22000</v>
      </c>
      <c r="Q46" s="35"/>
      <c r="R46" s="35">
        <v>22800</v>
      </c>
      <c r="S46" s="142">
        <v>23800</v>
      </c>
      <c r="T46" s="144">
        <v>27900</v>
      </c>
      <c r="U46" s="144">
        <v>30500</v>
      </c>
      <c r="V46" s="144"/>
      <c r="W46" s="34">
        <v>59500</v>
      </c>
      <c r="X46" s="34">
        <v>64400</v>
      </c>
      <c r="Y46" s="31">
        <v>71400</v>
      </c>
      <c r="Z46" s="31">
        <v>75300</v>
      </c>
      <c r="AA46" s="31"/>
      <c r="AB46" s="31">
        <v>79900</v>
      </c>
      <c r="AC46" s="31">
        <v>84800</v>
      </c>
      <c r="AD46" s="31">
        <v>94300</v>
      </c>
      <c r="AE46" s="30">
        <v>130600</v>
      </c>
      <c r="AF46" s="30"/>
      <c r="AG46" s="37">
        <v>137600</v>
      </c>
      <c r="AH46" s="37">
        <v>154700</v>
      </c>
      <c r="AI46" s="30">
        <v>157900</v>
      </c>
      <c r="AJ46" s="3"/>
      <c r="AK46" s="3"/>
      <c r="AL46" s="3"/>
      <c r="AO46" s="1">
        <f t="shared" si="39"/>
        <v>65000</v>
      </c>
      <c r="AP46" s="155">
        <f>IF(AND(AP40&lt;=AQ40),AQ40,INDEX(AO40:AO60,MATCH(AP40,AQ40:AQ60)+(LOOKUP(AP40,AQ40:AQ60)&lt;&gt;AP40)))</f>
        <v>57800</v>
      </c>
      <c r="AQ46" s="50">
        <f t="shared" si="40"/>
        <v>65000</v>
      </c>
      <c r="AR46" s="50"/>
      <c r="AS46" s="1">
        <f t="shared" si="41"/>
        <v>65000</v>
      </c>
      <c r="AT46" s="155">
        <f>IF(AND(AT40&lt;=AU40),AU40,INDEX(AS40:AS60,MATCH(AT40,AU40:AU60)+(LOOKUP(AT40,AU40:AU60)&lt;&gt;AT40)))</f>
        <v>57800</v>
      </c>
      <c r="AU46" s="1">
        <f t="shared" si="42"/>
        <v>65000</v>
      </c>
      <c r="AW46" s="1">
        <f t="shared" si="43"/>
        <v>65000</v>
      </c>
      <c r="AX46" s="155">
        <f>IF(AND(AX40&lt;=AY40),AY40,INDEX(AW40:AW60,MATCH(AX40,AY40:AY60)+(LOOKUP(AX40,AY40:AY60)&lt;&gt;AX40)))</f>
        <v>59500</v>
      </c>
      <c r="AY46" s="1">
        <f t="shared" si="44"/>
        <v>65000</v>
      </c>
      <c r="BA46" s="1">
        <f t="shared" si="45"/>
        <v>65000</v>
      </c>
      <c r="BB46" s="155">
        <f>IF(AND(BB40&lt;=BC40),BC40,INDEX(BA40:BA60,MATCH(BB40,BC40:BC60)+(LOOKUP(BB40,BC40:BC60)&lt;&gt;BB40)))</f>
        <v>59500</v>
      </c>
      <c r="BC46" s="1">
        <f t="shared" si="46"/>
        <v>65000</v>
      </c>
      <c r="BE46" s="41">
        <f t="shared" si="14"/>
        <v>8</v>
      </c>
      <c r="BF46" s="42" t="str">
        <f t="shared" si="15"/>
        <v>5400A</v>
      </c>
      <c r="BG46" s="42">
        <f t="shared" si="16"/>
        <v>600</v>
      </c>
      <c r="BH46" s="42" t="str">
        <f t="shared" si="17"/>
        <v>0</v>
      </c>
      <c r="BI46" s="286">
        <f t="shared" si="18"/>
        <v>20670</v>
      </c>
      <c r="BJ46" s="288">
        <f t="shared" si="19"/>
        <v>21290</v>
      </c>
      <c r="BK46" s="287">
        <f t="shared" si="20"/>
        <v>21290</v>
      </c>
      <c r="BL46" s="42"/>
      <c r="BM46" s="42" t="str">
        <f t="shared" si="21"/>
        <v>5400A</v>
      </c>
      <c r="BN46" s="42">
        <f t="shared" si="22"/>
        <v>600</v>
      </c>
      <c r="BO46" s="42" t="str">
        <f t="shared" si="23"/>
        <v>0</v>
      </c>
      <c r="BP46" s="286">
        <f t="shared" si="24"/>
        <v>21930</v>
      </c>
      <c r="BQ46" s="42">
        <f t="shared" si="25"/>
        <v>21290</v>
      </c>
      <c r="BR46" s="42">
        <f t="shared" si="26"/>
        <v>22590</v>
      </c>
      <c r="BS46" s="42"/>
      <c r="BT46" s="42" t="str">
        <f t="shared" si="27"/>
        <v>5400A</v>
      </c>
      <c r="BU46" s="42">
        <f t="shared" si="28"/>
        <v>600</v>
      </c>
      <c r="BV46" s="42" t="str">
        <f t="shared" si="29"/>
        <v>0</v>
      </c>
      <c r="BW46" s="286">
        <f t="shared" si="30"/>
        <v>21930</v>
      </c>
      <c r="BX46" s="288">
        <f t="shared" si="31"/>
        <v>21930</v>
      </c>
      <c r="BY46" s="287">
        <f t="shared" si="32"/>
        <v>22590</v>
      </c>
      <c r="BZ46" s="42"/>
      <c r="CA46" s="42" t="str">
        <f t="shared" si="33"/>
        <v>5400A</v>
      </c>
      <c r="CB46" s="42">
        <f t="shared" si="34"/>
        <v>600</v>
      </c>
      <c r="CC46" s="42" t="str">
        <f t="shared" si="35"/>
        <v>0</v>
      </c>
      <c r="CD46" s="289">
        <f t="shared" si="36"/>
        <v>22590</v>
      </c>
      <c r="CE46" s="42">
        <f t="shared" si="37"/>
        <v>21930</v>
      </c>
      <c r="CF46" s="42">
        <f t="shared" si="38"/>
        <v>23270</v>
      </c>
      <c r="CG46" s="42"/>
      <c r="CH46" s="43"/>
    </row>
    <row r="47" spans="1:86" ht="15" hidden="1" customHeight="1">
      <c r="A47" s="1" t="s">
        <v>230</v>
      </c>
      <c r="C47" s="1">
        <f t="shared" si="47"/>
        <v>61300</v>
      </c>
      <c r="D47" s="154">
        <f>IF(E7=A$51,D46,IF(E7=A$52,D46,IF(E7=A$53,D46,IF(E7=A$54,D45,""))))</f>
        <v>56100</v>
      </c>
      <c r="E47" s="1">
        <f t="shared" si="48"/>
        <v>61300</v>
      </c>
      <c r="F47" s="1">
        <v>41300</v>
      </c>
      <c r="G47" s="1">
        <v>48400</v>
      </c>
      <c r="H47" s="1">
        <v>36900</v>
      </c>
      <c r="I47" s="1">
        <v>58000</v>
      </c>
      <c r="K47" s="31">
        <v>19300</v>
      </c>
      <c r="L47" s="31"/>
      <c r="M47" s="31">
        <v>19600</v>
      </c>
      <c r="N47" s="30">
        <v>19900</v>
      </c>
      <c r="O47" s="34">
        <v>21000</v>
      </c>
      <c r="P47" s="31">
        <v>22700</v>
      </c>
      <c r="Q47" s="36"/>
      <c r="R47" s="36">
        <v>23500</v>
      </c>
      <c r="S47" s="142">
        <v>24500</v>
      </c>
      <c r="T47" s="143">
        <v>28700</v>
      </c>
      <c r="U47" s="143">
        <v>31400</v>
      </c>
      <c r="V47" s="143"/>
      <c r="W47" s="31">
        <v>61300</v>
      </c>
      <c r="X47" s="31">
        <v>66300</v>
      </c>
      <c r="Y47" s="31">
        <v>73500</v>
      </c>
      <c r="Z47" s="31">
        <v>77600</v>
      </c>
      <c r="AA47" s="31"/>
      <c r="AB47" s="31">
        <v>82300</v>
      </c>
      <c r="AC47" s="31">
        <v>87300</v>
      </c>
      <c r="AD47" s="31">
        <v>97100</v>
      </c>
      <c r="AE47" s="34">
        <v>134500</v>
      </c>
      <c r="AF47" s="34"/>
      <c r="AG47" s="37">
        <v>141700</v>
      </c>
      <c r="AH47" s="37">
        <v>159300</v>
      </c>
      <c r="AI47" s="30">
        <v>162600</v>
      </c>
      <c r="AJ47" s="3"/>
      <c r="AK47" s="3"/>
      <c r="AL47" s="3"/>
      <c r="AO47" s="1">
        <f t="shared" si="39"/>
        <v>67000</v>
      </c>
      <c r="AP47" s="50"/>
      <c r="AQ47" s="50">
        <f t="shared" si="40"/>
        <v>67000</v>
      </c>
      <c r="AR47" s="50"/>
      <c r="AS47" s="1">
        <f t="shared" si="41"/>
        <v>67000</v>
      </c>
      <c r="AT47" s="50"/>
      <c r="AU47" s="1">
        <f t="shared" si="42"/>
        <v>67000</v>
      </c>
      <c r="AW47" s="1">
        <f t="shared" si="43"/>
        <v>67000</v>
      </c>
      <c r="AY47" s="1">
        <f t="shared" si="44"/>
        <v>67000</v>
      </c>
      <c r="BA47" s="1">
        <f t="shared" si="45"/>
        <v>67000</v>
      </c>
      <c r="BC47" s="1">
        <f t="shared" si="46"/>
        <v>67000</v>
      </c>
      <c r="BE47" s="41">
        <f t="shared" si="14"/>
        <v>9</v>
      </c>
      <c r="BF47" s="42" t="str">
        <f t="shared" si="15"/>
        <v>5400A</v>
      </c>
      <c r="BG47" s="42">
        <f t="shared" si="16"/>
        <v>600</v>
      </c>
      <c r="BH47" s="42" t="str">
        <f t="shared" si="17"/>
        <v>0</v>
      </c>
      <c r="BI47" s="286">
        <f t="shared" si="18"/>
        <v>20640</v>
      </c>
      <c r="BJ47" s="288">
        <f t="shared" si="19"/>
        <v>21260</v>
      </c>
      <c r="BK47" s="287">
        <f t="shared" si="20"/>
        <v>21260</v>
      </c>
      <c r="BL47" s="42"/>
      <c r="BM47" s="42" t="str">
        <f t="shared" si="21"/>
        <v>5400A</v>
      </c>
      <c r="BN47" s="42">
        <f t="shared" si="22"/>
        <v>600</v>
      </c>
      <c r="BO47" s="42" t="str">
        <f t="shared" si="23"/>
        <v>0</v>
      </c>
      <c r="BP47" s="286">
        <f t="shared" si="24"/>
        <v>21900</v>
      </c>
      <c r="BQ47" s="42">
        <f t="shared" si="25"/>
        <v>21260</v>
      </c>
      <c r="BR47" s="42">
        <f t="shared" si="26"/>
        <v>22560</v>
      </c>
      <c r="BS47" s="42"/>
      <c r="BT47" s="42" t="str">
        <f t="shared" si="27"/>
        <v>5400A</v>
      </c>
      <c r="BU47" s="42">
        <f t="shared" si="28"/>
        <v>600</v>
      </c>
      <c r="BV47" s="42" t="str">
        <f t="shared" si="29"/>
        <v>0</v>
      </c>
      <c r="BW47" s="286">
        <f t="shared" si="30"/>
        <v>21900</v>
      </c>
      <c r="BX47" s="288">
        <f t="shared" si="31"/>
        <v>21900</v>
      </c>
      <c r="BY47" s="287">
        <f t="shared" si="32"/>
        <v>22560</v>
      </c>
      <c r="BZ47" s="42"/>
      <c r="CA47" s="42" t="str">
        <f t="shared" si="33"/>
        <v>5400A</v>
      </c>
      <c r="CB47" s="42">
        <f t="shared" si="34"/>
        <v>600</v>
      </c>
      <c r="CC47" s="42" t="str">
        <f t="shared" si="35"/>
        <v>0</v>
      </c>
      <c r="CD47" s="289">
        <f t="shared" si="36"/>
        <v>22560</v>
      </c>
      <c r="CE47" s="42">
        <f t="shared" si="37"/>
        <v>21900</v>
      </c>
      <c r="CF47" s="42">
        <f t="shared" si="38"/>
        <v>23240</v>
      </c>
      <c r="CG47" s="42"/>
      <c r="CH47" s="43"/>
    </row>
    <row r="48" spans="1:86" ht="15" hidden="1" customHeight="1">
      <c r="A48" s="1" t="s">
        <v>231</v>
      </c>
      <c r="C48" s="1">
        <f t="shared" si="47"/>
        <v>63100</v>
      </c>
      <c r="E48" s="1">
        <f t="shared" si="48"/>
        <v>63100</v>
      </c>
      <c r="F48" s="1">
        <v>42500</v>
      </c>
      <c r="G48" s="1">
        <v>49900</v>
      </c>
      <c r="H48" s="1">
        <v>38000</v>
      </c>
      <c r="I48" s="1">
        <v>59700</v>
      </c>
      <c r="K48" s="32">
        <v>19900</v>
      </c>
      <c r="L48" s="32"/>
      <c r="M48" s="32">
        <v>20200</v>
      </c>
      <c r="N48" s="31">
        <v>20500</v>
      </c>
      <c r="O48" s="34">
        <v>21600</v>
      </c>
      <c r="P48" s="31">
        <v>23400</v>
      </c>
      <c r="Q48" s="36"/>
      <c r="R48" s="36">
        <v>24200</v>
      </c>
      <c r="S48" s="142">
        <v>25200</v>
      </c>
      <c r="T48" s="143">
        <v>29600</v>
      </c>
      <c r="U48" s="143">
        <v>32300</v>
      </c>
      <c r="V48" s="143"/>
      <c r="W48" s="31">
        <v>63100</v>
      </c>
      <c r="X48" s="31">
        <v>68300</v>
      </c>
      <c r="Y48" s="31">
        <v>75700</v>
      </c>
      <c r="Z48" s="31">
        <v>79900</v>
      </c>
      <c r="AA48" s="31"/>
      <c r="AB48" s="31">
        <v>84800</v>
      </c>
      <c r="AC48" s="31">
        <v>89900</v>
      </c>
      <c r="AD48" s="31">
        <v>100000</v>
      </c>
      <c r="AE48" s="30">
        <v>138500</v>
      </c>
      <c r="AF48" s="30"/>
      <c r="AG48" s="37">
        <v>146000</v>
      </c>
      <c r="AH48" s="37">
        <v>164100</v>
      </c>
      <c r="AI48" s="37">
        <v>167500</v>
      </c>
      <c r="AJ48" s="3"/>
      <c r="AK48" s="3"/>
      <c r="AL48" s="3"/>
      <c r="AO48" s="1">
        <f t="shared" si="39"/>
        <v>69000</v>
      </c>
      <c r="AP48" s="167">
        <f>IF($E7=A$51,AP46,IF($E7=A$52,AP46,IF($E7=A$53,AP46,IF($E7=A$54,AP43,""))))</f>
        <v>57800</v>
      </c>
      <c r="AQ48" s="50">
        <f t="shared" si="40"/>
        <v>69000</v>
      </c>
      <c r="AR48" s="50"/>
      <c r="AS48" s="1">
        <f t="shared" si="41"/>
        <v>69000</v>
      </c>
      <c r="AT48" s="167">
        <f>IF($E7=A$51,AT46,IF($E7=A$52,AT46,IF($E7=A$53,AT46,IF($E7=A$54,AT43,""))))</f>
        <v>57800</v>
      </c>
      <c r="AU48" s="1">
        <f t="shared" si="42"/>
        <v>69000</v>
      </c>
      <c r="AW48" s="1">
        <f t="shared" si="43"/>
        <v>69000</v>
      </c>
      <c r="AX48" s="168">
        <f>IF($E7=A$51,AX46,IF($E7=A$52,AX46,IF($E7=A$53,AX46,IF($E7=A$54,AX43,""))))</f>
        <v>59500</v>
      </c>
      <c r="AY48" s="1">
        <f t="shared" si="44"/>
        <v>69000</v>
      </c>
      <c r="BA48" s="1">
        <f t="shared" si="45"/>
        <v>69000</v>
      </c>
      <c r="BB48" s="168">
        <f>IF($E$7=A$51,BB46,IF($E$7=A$52,BB46,IF($E$7=A$53,BB46,IF($E$7=A$54,BB43,""))))</f>
        <v>59500</v>
      </c>
      <c r="BC48" s="1">
        <f t="shared" si="46"/>
        <v>69000</v>
      </c>
      <c r="BE48" s="41">
        <f t="shared" si="14"/>
        <v>10</v>
      </c>
      <c r="BF48" s="42" t="str">
        <f t="shared" si="15"/>
        <v>2400B</v>
      </c>
      <c r="BG48" s="42">
        <f t="shared" si="16"/>
        <v>0</v>
      </c>
      <c r="BH48" s="42" t="str">
        <f t="shared" si="17"/>
        <v>0</v>
      </c>
      <c r="BI48" s="286">
        <f t="shared" si="18"/>
        <v>7840</v>
      </c>
      <c r="BJ48" s="288">
        <f t="shared" si="19"/>
        <v>8080</v>
      </c>
      <c r="BK48" s="287">
        <f t="shared" si="20"/>
        <v>8080</v>
      </c>
      <c r="BL48" s="42"/>
      <c r="BM48" s="42" t="str">
        <f t="shared" si="21"/>
        <v>2400B</v>
      </c>
      <c r="BN48" s="42">
        <f t="shared" si="22"/>
        <v>0</v>
      </c>
      <c r="BO48" s="42" t="str">
        <f t="shared" si="23"/>
        <v>0</v>
      </c>
      <c r="BP48" s="286">
        <f t="shared" si="24"/>
        <v>8080</v>
      </c>
      <c r="BQ48" s="42">
        <f t="shared" si="25"/>
        <v>7840</v>
      </c>
      <c r="BR48" s="42">
        <f t="shared" si="26"/>
        <v>8330</v>
      </c>
      <c r="BS48" s="42"/>
      <c r="BT48" s="42" t="str">
        <f t="shared" si="27"/>
        <v>2400B</v>
      </c>
      <c r="BU48" s="42">
        <f t="shared" si="28"/>
        <v>0</v>
      </c>
      <c r="BV48" s="42" t="str">
        <f t="shared" si="29"/>
        <v>0</v>
      </c>
      <c r="BW48" s="286">
        <f t="shared" si="30"/>
        <v>8080</v>
      </c>
      <c r="BX48" s="288">
        <f t="shared" si="31"/>
        <v>8080</v>
      </c>
      <c r="BY48" s="287">
        <f t="shared" si="32"/>
        <v>8330</v>
      </c>
      <c r="BZ48" s="42"/>
      <c r="CA48" s="42" t="str">
        <f t="shared" si="33"/>
        <v>2400B</v>
      </c>
      <c r="CB48" s="42">
        <f t="shared" si="34"/>
        <v>0</v>
      </c>
      <c r="CC48" s="42" t="str">
        <f t="shared" si="35"/>
        <v>0</v>
      </c>
      <c r="CD48" s="289">
        <f t="shared" si="36"/>
        <v>8330</v>
      </c>
      <c r="CE48" s="42">
        <f t="shared" si="37"/>
        <v>8080</v>
      </c>
      <c r="CF48" s="42">
        <f t="shared" si="38"/>
        <v>8580</v>
      </c>
      <c r="CG48" s="42"/>
      <c r="CH48" s="43"/>
    </row>
    <row r="49" spans="1:86" ht="15" hidden="1" customHeight="1">
      <c r="A49" s="1" t="s">
        <v>232</v>
      </c>
      <c r="C49" s="1">
        <f t="shared" si="47"/>
        <v>65000</v>
      </c>
      <c r="E49" s="1">
        <f t="shared" si="48"/>
        <v>65000</v>
      </c>
      <c r="F49" s="1">
        <v>43800</v>
      </c>
      <c r="G49" s="1">
        <v>51400</v>
      </c>
      <c r="H49" s="1">
        <v>39100</v>
      </c>
      <c r="I49" s="1">
        <v>61500</v>
      </c>
      <c r="K49" s="33">
        <v>20500</v>
      </c>
      <c r="L49" s="33"/>
      <c r="M49" s="33">
        <v>20800</v>
      </c>
      <c r="N49" s="31">
        <v>21100</v>
      </c>
      <c r="O49" s="34">
        <v>22200</v>
      </c>
      <c r="P49" s="34">
        <v>24100</v>
      </c>
      <c r="Q49" s="145"/>
      <c r="R49" s="145">
        <v>24900</v>
      </c>
      <c r="S49" s="142">
        <v>26000</v>
      </c>
      <c r="T49" s="146">
        <v>30500</v>
      </c>
      <c r="U49" s="147">
        <v>33300</v>
      </c>
      <c r="V49" s="147"/>
      <c r="W49" s="31">
        <v>65000</v>
      </c>
      <c r="X49" s="31">
        <v>70300</v>
      </c>
      <c r="Y49" s="31">
        <v>78000</v>
      </c>
      <c r="Z49" s="31">
        <v>82300</v>
      </c>
      <c r="AA49" s="31"/>
      <c r="AB49" s="31">
        <v>87300</v>
      </c>
      <c r="AC49" s="31">
        <v>92600</v>
      </c>
      <c r="AD49" s="31">
        <v>103000</v>
      </c>
      <c r="AE49" s="30">
        <v>142700</v>
      </c>
      <c r="AF49" s="30"/>
      <c r="AG49" s="37">
        <v>150400</v>
      </c>
      <c r="AH49" s="37">
        <v>169000</v>
      </c>
      <c r="AI49" s="37">
        <v>172500</v>
      </c>
      <c r="AJ49" s="3"/>
      <c r="AK49" s="3"/>
      <c r="AL49" s="3"/>
      <c r="AO49" s="1">
        <f t="shared" si="39"/>
        <v>71100</v>
      </c>
      <c r="AP49" s="50"/>
      <c r="AQ49" s="50">
        <f t="shared" si="40"/>
        <v>71100</v>
      </c>
      <c r="AR49" s="50"/>
      <c r="AS49" s="1">
        <f t="shared" si="41"/>
        <v>71100</v>
      </c>
      <c r="AU49" s="1">
        <f t="shared" si="42"/>
        <v>71100</v>
      </c>
      <c r="AW49" s="1">
        <f t="shared" si="43"/>
        <v>71100</v>
      </c>
      <c r="AX49" s="166"/>
      <c r="AY49" s="1">
        <f t="shared" si="44"/>
        <v>71100</v>
      </c>
      <c r="BA49" s="1">
        <f t="shared" si="45"/>
        <v>71100</v>
      </c>
      <c r="BC49" s="1">
        <f t="shared" si="46"/>
        <v>71100</v>
      </c>
      <c r="BE49" s="41">
        <f t="shared" si="14"/>
        <v>11</v>
      </c>
      <c r="BF49" s="42">
        <f t="shared" si="15"/>
        <v>4800</v>
      </c>
      <c r="BG49" s="42">
        <f t="shared" si="16"/>
        <v>600</v>
      </c>
      <c r="BH49" s="42" t="str">
        <f t="shared" si="17"/>
        <v>0</v>
      </c>
      <c r="BI49" s="286">
        <f t="shared" si="18"/>
        <v>14660</v>
      </c>
      <c r="BJ49" s="288">
        <f t="shared" si="19"/>
        <v>15100</v>
      </c>
      <c r="BK49" s="287">
        <f t="shared" si="20"/>
        <v>15100</v>
      </c>
      <c r="BL49" s="42"/>
      <c r="BM49" s="42">
        <f t="shared" si="21"/>
        <v>4800</v>
      </c>
      <c r="BN49" s="42">
        <f t="shared" si="22"/>
        <v>600</v>
      </c>
      <c r="BO49" s="42" t="str">
        <f t="shared" si="23"/>
        <v>0</v>
      </c>
      <c r="BP49" s="286">
        <f t="shared" si="24"/>
        <v>15100</v>
      </c>
      <c r="BQ49" s="42">
        <f t="shared" si="25"/>
        <v>14660</v>
      </c>
      <c r="BR49" s="42">
        <f t="shared" si="26"/>
        <v>15560</v>
      </c>
      <c r="BS49" s="42"/>
      <c r="BT49" s="42">
        <f t="shared" si="27"/>
        <v>4800</v>
      </c>
      <c r="BU49" s="42">
        <f t="shared" si="28"/>
        <v>600</v>
      </c>
      <c r="BV49" s="42" t="str">
        <f t="shared" si="29"/>
        <v>0</v>
      </c>
      <c r="BW49" s="286">
        <f t="shared" si="30"/>
        <v>15100</v>
      </c>
      <c r="BX49" s="288">
        <f t="shared" si="31"/>
        <v>15100</v>
      </c>
      <c r="BY49" s="287">
        <f t="shared" si="32"/>
        <v>15560</v>
      </c>
      <c r="BZ49" s="42"/>
      <c r="CA49" s="42">
        <f t="shared" si="33"/>
        <v>4800</v>
      </c>
      <c r="CB49" s="42">
        <f t="shared" si="34"/>
        <v>600</v>
      </c>
      <c r="CC49" s="42" t="str">
        <f t="shared" si="35"/>
        <v>0</v>
      </c>
      <c r="CD49" s="289">
        <f t="shared" si="36"/>
        <v>15560</v>
      </c>
      <c r="CE49" s="42">
        <f t="shared" si="37"/>
        <v>15100</v>
      </c>
      <c r="CF49" s="42">
        <f t="shared" si="38"/>
        <v>16030</v>
      </c>
      <c r="CG49" s="42"/>
      <c r="CH49" s="43"/>
    </row>
    <row r="50" spans="1:86" ht="15" hidden="1" customHeight="1">
      <c r="C50" s="1">
        <f t="shared" si="47"/>
        <v>67000</v>
      </c>
      <c r="E50" s="1">
        <f t="shared" si="48"/>
        <v>67000</v>
      </c>
      <c r="F50" s="1">
        <v>45100</v>
      </c>
      <c r="G50" s="1">
        <v>52900</v>
      </c>
      <c r="H50" s="1">
        <v>40300</v>
      </c>
      <c r="I50" s="1">
        <v>63300</v>
      </c>
      <c r="K50" s="31">
        <v>21100</v>
      </c>
      <c r="L50" s="31"/>
      <c r="M50" s="31">
        <v>21400</v>
      </c>
      <c r="N50" s="31">
        <v>21700</v>
      </c>
      <c r="O50" s="34">
        <v>22900</v>
      </c>
      <c r="P50" s="31">
        <v>24800</v>
      </c>
      <c r="Q50" s="36"/>
      <c r="R50" s="36">
        <v>25600</v>
      </c>
      <c r="S50" s="142">
        <v>26800</v>
      </c>
      <c r="T50" s="143">
        <v>31400</v>
      </c>
      <c r="U50" s="146">
        <v>34300</v>
      </c>
      <c r="V50" s="146"/>
      <c r="W50" s="31">
        <v>67000</v>
      </c>
      <c r="X50" s="31">
        <v>72400</v>
      </c>
      <c r="Y50" s="31">
        <v>80300</v>
      </c>
      <c r="Z50" s="31">
        <v>84800</v>
      </c>
      <c r="AA50" s="31"/>
      <c r="AB50" s="31">
        <v>89900</v>
      </c>
      <c r="AC50" s="31">
        <v>95400</v>
      </c>
      <c r="AD50" s="31">
        <v>106100</v>
      </c>
      <c r="AE50" s="30">
        <v>147000</v>
      </c>
      <c r="AF50" s="30"/>
      <c r="AG50" s="37">
        <v>154900</v>
      </c>
      <c r="AH50" s="37">
        <v>174100</v>
      </c>
      <c r="AI50" s="30">
        <v>177700</v>
      </c>
      <c r="AJ50" s="3"/>
      <c r="AK50" s="3"/>
      <c r="AL50" s="3"/>
      <c r="AO50" s="1">
        <f t="shared" si="39"/>
        <v>73200</v>
      </c>
      <c r="AP50" s="50"/>
      <c r="AQ50" s="50">
        <f t="shared" si="40"/>
        <v>73200</v>
      </c>
      <c r="AR50" s="50"/>
      <c r="AS50" s="1">
        <f t="shared" si="41"/>
        <v>73200</v>
      </c>
      <c r="AU50" s="1">
        <f t="shared" si="42"/>
        <v>73200</v>
      </c>
      <c r="AW50" s="1">
        <f t="shared" si="43"/>
        <v>73200</v>
      </c>
      <c r="AY50" s="1">
        <f t="shared" si="44"/>
        <v>73200</v>
      </c>
      <c r="BA50" s="1">
        <f t="shared" si="45"/>
        <v>73200</v>
      </c>
      <c r="BC50" s="1">
        <f t="shared" si="46"/>
        <v>73200</v>
      </c>
      <c r="BE50" s="41">
        <f t="shared" si="14"/>
        <v>12</v>
      </c>
      <c r="BF50" s="42" t="str">
        <f t="shared" si="15"/>
        <v>5400B</v>
      </c>
      <c r="BG50" s="42">
        <f t="shared" si="16"/>
        <v>0</v>
      </c>
      <c r="BH50" s="42" t="str">
        <f t="shared" si="17"/>
        <v>0</v>
      </c>
      <c r="BI50" s="286">
        <f t="shared" si="18"/>
        <v>24290</v>
      </c>
      <c r="BJ50" s="288">
        <f t="shared" si="19"/>
        <v>25020</v>
      </c>
      <c r="BK50" s="287">
        <f t="shared" si="20"/>
        <v>25020</v>
      </c>
      <c r="BL50" s="42"/>
      <c r="BM50" s="42" t="str">
        <f t="shared" si="21"/>
        <v>5400B</v>
      </c>
      <c r="BN50" s="42">
        <f t="shared" si="22"/>
        <v>0</v>
      </c>
      <c r="BO50" s="42" t="str">
        <f t="shared" si="23"/>
        <v>0</v>
      </c>
      <c r="BP50" s="286">
        <f t="shared" si="24"/>
        <v>25780</v>
      </c>
      <c r="BQ50" s="42">
        <f t="shared" si="25"/>
        <v>25020</v>
      </c>
      <c r="BR50" s="42">
        <f t="shared" si="26"/>
        <v>26560</v>
      </c>
      <c r="BS50" s="42"/>
      <c r="BT50" s="42" t="str">
        <f t="shared" si="27"/>
        <v>5400B</v>
      </c>
      <c r="BU50" s="42">
        <f t="shared" si="28"/>
        <v>0</v>
      </c>
      <c r="BV50" s="42" t="str">
        <f t="shared" si="29"/>
        <v>0</v>
      </c>
      <c r="BW50" s="286">
        <f t="shared" si="30"/>
        <v>25780</v>
      </c>
      <c r="BX50" s="288">
        <f t="shared" si="31"/>
        <v>25780</v>
      </c>
      <c r="BY50" s="287">
        <f t="shared" si="32"/>
        <v>26560</v>
      </c>
      <c r="BZ50" s="42"/>
      <c r="CA50" s="42" t="str">
        <f t="shared" si="33"/>
        <v>5400B</v>
      </c>
      <c r="CB50" s="42">
        <f t="shared" si="34"/>
        <v>0</v>
      </c>
      <c r="CC50" s="42" t="str">
        <f t="shared" si="35"/>
        <v>0</v>
      </c>
      <c r="CD50" s="289">
        <f t="shared" si="36"/>
        <v>26560</v>
      </c>
      <c r="CE50" s="42">
        <f t="shared" si="37"/>
        <v>25780</v>
      </c>
      <c r="CF50" s="42">
        <f t="shared" si="38"/>
        <v>27360</v>
      </c>
      <c r="CG50" s="42"/>
      <c r="CH50" s="43"/>
    </row>
    <row r="51" spans="1:86" ht="15.75" hidden="1" customHeight="1">
      <c r="A51" s="1" t="s">
        <v>46</v>
      </c>
      <c r="C51" s="1">
        <f t="shared" si="47"/>
        <v>69000</v>
      </c>
      <c r="E51" s="1">
        <f t="shared" si="48"/>
        <v>69000</v>
      </c>
      <c r="F51" s="1">
        <v>46500</v>
      </c>
      <c r="G51" s="1">
        <v>54500</v>
      </c>
      <c r="H51" s="1">
        <v>41500</v>
      </c>
      <c r="I51" s="1">
        <v>65200</v>
      </c>
      <c r="K51" s="32">
        <v>21700</v>
      </c>
      <c r="L51" s="32"/>
      <c r="M51" s="32">
        <v>22000</v>
      </c>
      <c r="N51" s="31">
        <v>22400</v>
      </c>
      <c r="O51" s="34">
        <v>23600</v>
      </c>
      <c r="P51" s="31">
        <v>25500</v>
      </c>
      <c r="Q51" s="36"/>
      <c r="R51" s="36">
        <v>26400</v>
      </c>
      <c r="S51" s="142">
        <v>27600</v>
      </c>
      <c r="T51" s="143">
        <v>32300</v>
      </c>
      <c r="U51" s="143">
        <v>35300</v>
      </c>
      <c r="V51" s="143"/>
      <c r="W51" s="31">
        <v>69000</v>
      </c>
      <c r="X51" s="31">
        <v>74600</v>
      </c>
      <c r="Y51" s="31">
        <v>82700</v>
      </c>
      <c r="Z51" s="31">
        <v>87300</v>
      </c>
      <c r="AA51" s="31"/>
      <c r="AB51" s="31">
        <v>92600</v>
      </c>
      <c r="AC51" s="31">
        <v>98300</v>
      </c>
      <c r="AD51" s="31">
        <v>109300</v>
      </c>
      <c r="AE51" s="30">
        <v>151400</v>
      </c>
      <c r="AF51" s="30"/>
      <c r="AG51" s="37">
        <v>159500</v>
      </c>
      <c r="AH51" s="37">
        <v>179300</v>
      </c>
      <c r="AI51" s="30">
        <v>183000</v>
      </c>
      <c r="AJ51" s="3"/>
      <c r="AK51" s="3"/>
      <c r="AL51" s="3"/>
      <c r="AO51" s="1">
        <f t="shared" si="39"/>
        <v>75400</v>
      </c>
      <c r="AP51" s="50"/>
      <c r="AQ51" s="50">
        <f t="shared" si="40"/>
        <v>75400</v>
      </c>
      <c r="AR51" s="50"/>
      <c r="AS51" s="1">
        <f t="shared" si="41"/>
        <v>75400</v>
      </c>
      <c r="AU51" s="1">
        <f t="shared" si="42"/>
        <v>75400</v>
      </c>
      <c r="AW51" s="1">
        <f t="shared" si="43"/>
        <v>75400</v>
      </c>
      <c r="AY51" s="1">
        <f t="shared" si="44"/>
        <v>75400</v>
      </c>
      <c r="BA51" s="1">
        <f t="shared" si="45"/>
        <v>75400</v>
      </c>
      <c r="BC51" s="1">
        <f t="shared" si="46"/>
        <v>75400</v>
      </c>
      <c r="BE51" s="41">
        <f t="shared" si="14"/>
        <v>13</v>
      </c>
      <c r="BF51" s="42" t="str">
        <f t="shared" si="15"/>
        <v/>
      </c>
      <c r="BG51" s="42" t="str">
        <f t="shared" si="16"/>
        <v/>
      </c>
      <c r="BH51" s="42" t="str">
        <f t="shared" si="17"/>
        <v>0</v>
      </c>
      <c r="BI51" s="286" t="str">
        <f t="shared" si="18"/>
        <v/>
      </c>
      <c r="BJ51" s="288" t="str">
        <f t="shared" si="19"/>
        <v/>
      </c>
      <c r="BK51" s="287" t="str">
        <f t="shared" si="20"/>
        <v/>
      </c>
      <c r="BL51" s="42"/>
      <c r="BM51" s="42" t="str">
        <f t="shared" si="21"/>
        <v/>
      </c>
      <c r="BN51" s="42" t="str">
        <f t="shared" si="22"/>
        <v/>
      </c>
      <c r="BO51" s="42" t="str">
        <f t="shared" si="23"/>
        <v>0</v>
      </c>
      <c r="BP51" s="286" t="str">
        <f t="shared" si="24"/>
        <v/>
      </c>
      <c r="BQ51" s="42" t="str">
        <f t="shared" si="25"/>
        <v/>
      </c>
      <c r="BR51" s="42" t="str">
        <f t="shared" si="26"/>
        <v/>
      </c>
      <c r="BS51" s="42"/>
      <c r="BT51" s="42" t="str">
        <f t="shared" si="27"/>
        <v/>
      </c>
      <c r="BU51" s="42" t="str">
        <f t="shared" si="28"/>
        <v/>
      </c>
      <c r="BV51" s="42" t="str">
        <f t="shared" si="29"/>
        <v>0</v>
      </c>
      <c r="BW51" s="286" t="str">
        <f t="shared" si="30"/>
        <v/>
      </c>
      <c r="BX51" s="288" t="str">
        <f t="shared" si="31"/>
        <v/>
      </c>
      <c r="BY51" s="287" t="str">
        <f t="shared" si="32"/>
        <v/>
      </c>
      <c r="BZ51" s="42"/>
      <c r="CA51" s="42" t="str">
        <f t="shared" si="33"/>
        <v/>
      </c>
      <c r="CB51" s="42" t="str">
        <f t="shared" si="34"/>
        <v/>
      </c>
      <c r="CC51" s="42" t="str">
        <f t="shared" si="35"/>
        <v>0</v>
      </c>
      <c r="CD51" s="289" t="str">
        <f t="shared" si="36"/>
        <v/>
      </c>
      <c r="CE51" s="42" t="str">
        <f t="shared" si="37"/>
        <v/>
      </c>
      <c r="CF51" s="42" t="str">
        <f t="shared" si="38"/>
        <v/>
      </c>
      <c r="CG51" s="42"/>
      <c r="CH51" s="43"/>
    </row>
    <row r="52" spans="1:86" hidden="1">
      <c r="A52" s="1" t="s">
        <v>49</v>
      </c>
      <c r="C52" s="1">
        <f t="shared" si="47"/>
        <v>71100</v>
      </c>
      <c r="E52" s="1">
        <f t="shared" si="48"/>
        <v>71100</v>
      </c>
      <c r="F52" s="1">
        <v>47900</v>
      </c>
      <c r="G52" s="1">
        <v>56100</v>
      </c>
      <c r="H52" s="1">
        <v>42700</v>
      </c>
      <c r="I52" s="1">
        <v>67200</v>
      </c>
      <c r="K52" s="33">
        <v>22400</v>
      </c>
      <c r="L52" s="33"/>
      <c r="M52" s="33">
        <v>22700</v>
      </c>
      <c r="N52" s="31">
        <v>23100</v>
      </c>
      <c r="O52" s="34">
        <v>24300</v>
      </c>
      <c r="P52" s="31">
        <v>26300</v>
      </c>
      <c r="Q52" s="36"/>
      <c r="R52" s="36">
        <v>27200</v>
      </c>
      <c r="S52" s="142">
        <v>28200</v>
      </c>
      <c r="T52" s="143">
        <v>33300</v>
      </c>
      <c r="U52" s="143">
        <v>36400</v>
      </c>
      <c r="V52" s="143"/>
      <c r="W52" s="30">
        <v>71100</v>
      </c>
      <c r="X52" s="30">
        <v>76800</v>
      </c>
      <c r="Y52" s="31">
        <v>85200</v>
      </c>
      <c r="Z52" s="31">
        <v>89900</v>
      </c>
      <c r="AA52" s="31"/>
      <c r="AB52" s="31">
        <v>95400</v>
      </c>
      <c r="AC52" s="31">
        <v>101200</v>
      </c>
      <c r="AD52" s="31">
        <v>112600</v>
      </c>
      <c r="AE52" s="30">
        <v>155900</v>
      </c>
      <c r="AF52" s="30"/>
      <c r="AG52" s="37">
        <v>164300</v>
      </c>
      <c r="AH52" s="37">
        <v>184700</v>
      </c>
      <c r="AI52" s="30">
        <v>188500</v>
      </c>
      <c r="AJ52" s="3"/>
      <c r="AK52" s="3"/>
      <c r="AL52" s="3"/>
      <c r="AO52" s="1">
        <f t="shared" si="39"/>
        <v>77700</v>
      </c>
      <c r="AP52" s="50"/>
      <c r="AQ52" s="50">
        <f t="shared" si="40"/>
        <v>77700</v>
      </c>
      <c r="AR52" s="50"/>
      <c r="AS52" s="1">
        <f t="shared" si="41"/>
        <v>77700</v>
      </c>
      <c r="AU52" s="1">
        <f t="shared" si="42"/>
        <v>77700</v>
      </c>
      <c r="AW52" s="1">
        <f t="shared" si="43"/>
        <v>77700</v>
      </c>
      <c r="AY52" s="1">
        <f t="shared" si="44"/>
        <v>77700</v>
      </c>
      <c r="BA52" s="1">
        <f t="shared" si="45"/>
        <v>77700</v>
      </c>
      <c r="BC52" s="1">
        <f t="shared" si="46"/>
        <v>77700</v>
      </c>
      <c r="BE52" s="41">
        <f t="shared" si="14"/>
        <v>14</v>
      </c>
      <c r="BF52" s="42" t="str">
        <f t="shared" si="15"/>
        <v/>
      </c>
      <c r="BG52" s="42" t="str">
        <f t="shared" si="16"/>
        <v/>
      </c>
      <c r="BH52" s="42" t="str">
        <f t="shared" si="17"/>
        <v>0</v>
      </c>
      <c r="BI52" s="286" t="str">
        <f t="shared" si="18"/>
        <v/>
      </c>
      <c r="BJ52" s="288" t="str">
        <f t="shared" si="19"/>
        <v/>
      </c>
      <c r="BK52" s="287" t="str">
        <f t="shared" si="20"/>
        <v/>
      </c>
      <c r="BL52" s="42"/>
      <c r="BM52" s="42" t="str">
        <f t="shared" si="21"/>
        <v/>
      </c>
      <c r="BN52" s="42" t="str">
        <f t="shared" si="22"/>
        <v/>
      </c>
      <c r="BO52" s="42" t="str">
        <f t="shared" si="23"/>
        <v>0</v>
      </c>
      <c r="BP52" s="286" t="str">
        <f t="shared" si="24"/>
        <v/>
      </c>
      <c r="BQ52" s="42" t="str">
        <f t="shared" si="25"/>
        <v/>
      </c>
      <c r="BR52" s="42" t="str">
        <f t="shared" si="26"/>
        <v/>
      </c>
      <c r="BS52" s="42"/>
      <c r="BT52" s="42" t="str">
        <f t="shared" si="27"/>
        <v/>
      </c>
      <c r="BU52" s="42" t="str">
        <f t="shared" si="28"/>
        <v/>
      </c>
      <c r="BV52" s="42" t="str">
        <f t="shared" si="29"/>
        <v>0</v>
      </c>
      <c r="BW52" s="286" t="str">
        <f t="shared" si="30"/>
        <v/>
      </c>
      <c r="BX52" s="288" t="str">
        <f t="shared" si="31"/>
        <v/>
      </c>
      <c r="BY52" s="287" t="str">
        <f t="shared" si="32"/>
        <v/>
      </c>
      <c r="BZ52" s="42"/>
      <c r="CA52" s="42" t="str">
        <f t="shared" si="33"/>
        <v/>
      </c>
      <c r="CB52" s="42" t="str">
        <f t="shared" si="34"/>
        <v/>
      </c>
      <c r="CC52" s="42" t="str">
        <f t="shared" si="35"/>
        <v>0</v>
      </c>
      <c r="CD52" s="289" t="str">
        <f t="shared" si="36"/>
        <v/>
      </c>
      <c r="CE52" s="42" t="str">
        <f t="shared" si="37"/>
        <v/>
      </c>
      <c r="CF52" s="42" t="str">
        <f t="shared" si="38"/>
        <v/>
      </c>
      <c r="CG52" s="42"/>
      <c r="CH52" s="43"/>
    </row>
    <row r="53" spans="1:86" hidden="1">
      <c r="A53" s="1" t="s">
        <v>47</v>
      </c>
      <c r="C53" s="1">
        <f t="shared" si="47"/>
        <v>73200</v>
      </c>
      <c r="E53" s="1">
        <f t="shared" si="48"/>
        <v>73200</v>
      </c>
      <c r="F53" s="1">
        <v>49300</v>
      </c>
      <c r="G53" s="1">
        <v>57800</v>
      </c>
      <c r="H53" s="1">
        <v>44000</v>
      </c>
      <c r="I53" s="1">
        <v>69200</v>
      </c>
      <c r="K53" s="31">
        <v>23100</v>
      </c>
      <c r="L53" s="31"/>
      <c r="M53" s="31">
        <v>23400</v>
      </c>
      <c r="N53" s="34">
        <v>23800</v>
      </c>
      <c r="O53" s="34">
        <v>25000</v>
      </c>
      <c r="P53" s="31">
        <v>27100</v>
      </c>
      <c r="Q53" s="36"/>
      <c r="R53" s="36">
        <v>28000</v>
      </c>
      <c r="S53" s="142">
        <v>29300</v>
      </c>
      <c r="T53" s="143">
        <v>34300</v>
      </c>
      <c r="U53" s="143">
        <v>37500</v>
      </c>
      <c r="V53" s="143"/>
      <c r="W53" s="31">
        <v>73200</v>
      </c>
      <c r="X53" s="31">
        <v>79100</v>
      </c>
      <c r="Y53" s="31">
        <v>87800</v>
      </c>
      <c r="Z53" s="31">
        <v>92600</v>
      </c>
      <c r="AA53" s="31"/>
      <c r="AB53" s="31">
        <v>98300</v>
      </c>
      <c r="AC53" s="37">
        <v>104200</v>
      </c>
      <c r="AD53" s="37">
        <v>116000</v>
      </c>
      <c r="AE53" s="30">
        <v>160600</v>
      </c>
      <c r="AF53" s="30"/>
      <c r="AG53" s="30">
        <v>169200</v>
      </c>
      <c r="AH53" s="30">
        <v>190200</v>
      </c>
      <c r="AI53" s="30">
        <v>194200</v>
      </c>
      <c r="AJ53" s="3"/>
      <c r="AK53" s="3"/>
      <c r="AL53" s="3"/>
      <c r="AO53" s="1">
        <f t="shared" si="39"/>
        <v>80000</v>
      </c>
      <c r="AP53" s="50"/>
      <c r="AQ53" s="50">
        <f t="shared" si="40"/>
        <v>80000</v>
      </c>
      <c r="AR53" s="50"/>
      <c r="AS53" s="1">
        <f t="shared" si="41"/>
        <v>80000</v>
      </c>
      <c r="AU53" s="1">
        <f t="shared" si="42"/>
        <v>80000</v>
      </c>
      <c r="AW53" s="1">
        <f t="shared" si="43"/>
        <v>80000</v>
      </c>
      <c r="AY53" s="1">
        <f t="shared" si="44"/>
        <v>80000</v>
      </c>
      <c r="BA53" s="1">
        <f t="shared" si="45"/>
        <v>80000</v>
      </c>
      <c r="BC53" s="1">
        <f t="shared" si="46"/>
        <v>80000</v>
      </c>
      <c r="BE53" s="41">
        <f t="shared" si="14"/>
        <v>15</v>
      </c>
      <c r="BF53" s="42" t="str">
        <f t="shared" si="15"/>
        <v/>
      </c>
      <c r="BG53" s="42" t="str">
        <f t="shared" si="16"/>
        <v/>
      </c>
      <c r="BH53" s="42" t="str">
        <f t="shared" si="17"/>
        <v>0</v>
      </c>
      <c r="BI53" s="286" t="str">
        <f t="shared" si="18"/>
        <v/>
      </c>
      <c r="BJ53" s="288" t="str">
        <f t="shared" si="19"/>
        <v/>
      </c>
      <c r="BK53" s="287" t="str">
        <f t="shared" si="20"/>
        <v/>
      </c>
      <c r="BL53" s="42"/>
      <c r="BM53" s="42" t="str">
        <f t="shared" si="21"/>
        <v/>
      </c>
      <c r="BN53" s="42" t="str">
        <f t="shared" si="22"/>
        <v/>
      </c>
      <c r="BO53" s="42" t="str">
        <f t="shared" si="23"/>
        <v>0</v>
      </c>
      <c r="BP53" s="286" t="str">
        <f t="shared" si="24"/>
        <v/>
      </c>
      <c r="BQ53" s="42" t="str">
        <f t="shared" si="25"/>
        <v/>
      </c>
      <c r="BR53" s="42" t="str">
        <f t="shared" si="26"/>
        <v/>
      </c>
      <c r="BS53" s="42"/>
      <c r="BT53" s="42" t="str">
        <f t="shared" si="27"/>
        <v/>
      </c>
      <c r="BU53" s="42" t="str">
        <f t="shared" si="28"/>
        <v/>
      </c>
      <c r="BV53" s="42" t="str">
        <f t="shared" si="29"/>
        <v>0</v>
      </c>
      <c r="BW53" s="286" t="str">
        <f t="shared" si="30"/>
        <v/>
      </c>
      <c r="BX53" s="288" t="str">
        <f t="shared" si="31"/>
        <v/>
      </c>
      <c r="BY53" s="287" t="str">
        <f t="shared" si="32"/>
        <v/>
      </c>
      <c r="BZ53" s="42"/>
      <c r="CA53" s="42" t="str">
        <f t="shared" si="33"/>
        <v/>
      </c>
      <c r="CB53" s="42" t="str">
        <f t="shared" si="34"/>
        <v/>
      </c>
      <c r="CC53" s="42" t="str">
        <f t="shared" si="35"/>
        <v>0</v>
      </c>
      <c r="CD53" s="289" t="str">
        <f t="shared" si="36"/>
        <v/>
      </c>
      <c r="CE53" s="42" t="str">
        <f t="shared" si="37"/>
        <v/>
      </c>
      <c r="CF53" s="42" t="str">
        <f t="shared" si="38"/>
        <v/>
      </c>
      <c r="CG53" s="42"/>
      <c r="CH53" s="43"/>
    </row>
    <row r="54" spans="1:86" hidden="1">
      <c r="A54" s="1" t="s">
        <v>48</v>
      </c>
      <c r="C54" s="1">
        <f t="shared" si="47"/>
        <v>75400</v>
      </c>
      <c r="E54" s="1">
        <f t="shared" si="48"/>
        <v>75400</v>
      </c>
      <c r="F54" s="1">
        <v>50800</v>
      </c>
      <c r="G54" s="1">
        <v>59500</v>
      </c>
      <c r="H54" s="1">
        <v>45300</v>
      </c>
      <c r="I54" s="1">
        <v>71300</v>
      </c>
      <c r="K54" s="30">
        <v>23800</v>
      </c>
      <c r="L54" s="30"/>
      <c r="M54" s="30">
        <v>24100</v>
      </c>
      <c r="N54" s="34">
        <v>24500</v>
      </c>
      <c r="O54" s="34">
        <v>25800</v>
      </c>
      <c r="P54" s="31">
        <v>27900</v>
      </c>
      <c r="Q54" s="36"/>
      <c r="R54" s="36">
        <v>28800</v>
      </c>
      <c r="S54" s="142">
        <v>30200</v>
      </c>
      <c r="T54" s="143">
        <v>35300</v>
      </c>
      <c r="U54" s="143">
        <v>38600</v>
      </c>
      <c r="V54" s="143"/>
      <c r="W54" s="31">
        <v>75400</v>
      </c>
      <c r="X54" s="31">
        <v>81500</v>
      </c>
      <c r="Y54" s="30">
        <v>90400</v>
      </c>
      <c r="Z54" s="30">
        <v>95400</v>
      </c>
      <c r="AA54" s="30"/>
      <c r="AB54" s="30">
        <v>101200</v>
      </c>
      <c r="AC54" s="37">
        <v>107300</v>
      </c>
      <c r="AD54" s="37">
        <v>119500</v>
      </c>
      <c r="AE54" s="30">
        <v>165400</v>
      </c>
      <c r="AF54" s="30"/>
      <c r="AG54" s="37">
        <v>174300</v>
      </c>
      <c r="AH54" s="37">
        <v>195900</v>
      </c>
      <c r="AI54" s="37">
        <v>200000</v>
      </c>
      <c r="AJ54" s="3"/>
      <c r="AK54" s="3"/>
      <c r="AL54" s="3"/>
      <c r="AO54" s="1">
        <f t="shared" si="39"/>
        <v>82400</v>
      </c>
      <c r="AP54" s="50"/>
      <c r="AQ54" s="50">
        <f t="shared" si="40"/>
        <v>82400</v>
      </c>
      <c r="AR54" s="50"/>
      <c r="AS54" s="1">
        <f t="shared" si="41"/>
        <v>82400</v>
      </c>
      <c r="AU54" s="1">
        <f t="shared" si="42"/>
        <v>82400</v>
      </c>
      <c r="AW54" s="1">
        <f t="shared" si="43"/>
        <v>82400</v>
      </c>
      <c r="AY54" s="1">
        <f t="shared" si="44"/>
        <v>82400</v>
      </c>
      <c r="BA54" s="1">
        <f t="shared" si="45"/>
        <v>82400</v>
      </c>
      <c r="BC54" s="1">
        <f t="shared" si="46"/>
        <v>82400</v>
      </c>
      <c r="BE54" s="41">
        <f t="shared" si="14"/>
        <v>16</v>
      </c>
      <c r="BF54" s="42" t="str">
        <f t="shared" si="15"/>
        <v/>
      </c>
      <c r="BG54" s="42" t="str">
        <f t="shared" si="16"/>
        <v/>
      </c>
      <c r="BH54" s="42" t="str">
        <f t="shared" si="17"/>
        <v>0</v>
      </c>
      <c r="BI54" s="286" t="str">
        <f t="shared" si="18"/>
        <v/>
      </c>
      <c r="BJ54" s="288" t="str">
        <f t="shared" si="19"/>
        <v/>
      </c>
      <c r="BK54" s="287" t="str">
        <f t="shared" si="20"/>
        <v/>
      </c>
      <c r="BL54" s="42"/>
      <c r="BM54" s="42" t="str">
        <f t="shared" si="21"/>
        <v/>
      </c>
      <c r="BN54" s="42" t="str">
        <f t="shared" si="22"/>
        <v/>
      </c>
      <c r="BO54" s="42" t="str">
        <f t="shared" si="23"/>
        <v>0</v>
      </c>
      <c r="BP54" s="286" t="str">
        <f t="shared" si="24"/>
        <v/>
      </c>
      <c r="BQ54" s="42" t="str">
        <f t="shared" si="25"/>
        <v/>
      </c>
      <c r="BR54" s="42" t="str">
        <f t="shared" si="26"/>
        <v/>
      </c>
      <c r="BS54" s="42"/>
      <c r="BT54" s="42" t="str">
        <f t="shared" si="27"/>
        <v/>
      </c>
      <c r="BU54" s="42" t="str">
        <f t="shared" si="28"/>
        <v/>
      </c>
      <c r="BV54" s="42" t="str">
        <f t="shared" si="29"/>
        <v>0</v>
      </c>
      <c r="BW54" s="286" t="str">
        <f t="shared" si="30"/>
        <v/>
      </c>
      <c r="BX54" s="288" t="str">
        <f t="shared" si="31"/>
        <v/>
      </c>
      <c r="BY54" s="287" t="str">
        <f t="shared" si="32"/>
        <v/>
      </c>
      <c r="BZ54" s="42"/>
      <c r="CA54" s="42" t="str">
        <f t="shared" si="33"/>
        <v/>
      </c>
      <c r="CB54" s="42" t="str">
        <f t="shared" si="34"/>
        <v/>
      </c>
      <c r="CC54" s="42" t="str">
        <f t="shared" si="35"/>
        <v>0</v>
      </c>
      <c r="CD54" s="289" t="str">
        <f t="shared" si="36"/>
        <v/>
      </c>
      <c r="CE54" s="42" t="str">
        <f t="shared" si="37"/>
        <v/>
      </c>
      <c r="CF54" s="42" t="str">
        <f t="shared" si="38"/>
        <v/>
      </c>
      <c r="CG54" s="42"/>
      <c r="CH54" s="43"/>
    </row>
    <row r="55" spans="1:86" hidden="1">
      <c r="C55" s="1">
        <f t="shared" si="47"/>
        <v>77700</v>
      </c>
      <c r="E55" s="1">
        <f t="shared" si="48"/>
        <v>77700</v>
      </c>
      <c r="F55" s="1">
        <v>52300</v>
      </c>
      <c r="G55" s="1">
        <v>61300</v>
      </c>
      <c r="H55" s="1">
        <v>46700</v>
      </c>
      <c r="I55" s="1">
        <v>73400</v>
      </c>
      <c r="K55" s="31">
        <v>24500</v>
      </c>
      <c r="L55" s="31"/>
      <c r="M55" s="31">
        <v>24800</v>
      </c>
      <c r="N55" s="31">
        <v>25200</v>
      </c>
      <c r="O55" s="31">
        <v>26600</v>
      </c>
      <c r="P55" s="31">
        <v>28700</v>
      </c>
      <c r="Q55" s="36"/>
      <c r="R55" s="36">
        <v>29700</v>
      </c>
      <c r="S55" s="142">
        <v>31100</v>
      </c>
      <c r="T55" s="143">
        <v>36400</v>
      </c>
      <c r="U55" s="143">
        <v>39800</v>
      </c>
      <c r="V55" s="143"/>
      <c r="W55" s="31">
        <v>77700</v>
      </c>
      <c r="X55" s="31">
        <v>83900</v>
      </c>
      <c r="Y55" s="31">
        <v>93100</v>
      </c>
      <c r="Z55" s="31">
        <v>98300</v>
      </c>
      <c r="AA55" s="31"/>
      <c r="AB55" s="31">
        <v>104200</v>
      </c>
      <c r="AC55" s="37">
        <v>110500</v>
      </c>
      <c r="AD55" s="37">
        <v>123100</v>
      </c>
      <c r="AE55" s="30">
        <v>170400</v>
      </c>
      <c r="AF55" s="30"/>
      <c r="AG55" s="30">
        <v>179500</v>
      </c>
      <c r="AH55" s="30">
        <v>201800</v>
      </c>
      <c r="AI55" s="37">
        <v>206000</v>
      </c>
      <c r="AJ55" s="3"/>
      <c r="AK55" s="3"/>
      <c r="AL55" s="3"/>
      <c r="AO55" s="1">
        <f t="shared" si="39"/>
        <v>84900</v>
      </c>
      <c r="AP55" s="50"/>
      <c r="AQ55" s="50">
        <f t="shared" si="40"/>
        <v>84900</v>
      </c>
      <c r="AR55" s="50"/>
      <c r="AS55" s="1">
        <f t="shared" si="41"/>
        <v>84900</v>
      </c>
      <c r="AU55" s="1">
        <f t="shared" si="42"/>
        <v>84900</v>
      </c>
      <c r="AW55" s="1">
        <f t="shared" si="43"/>
        <v>84900</v>
      </c>
      <c r="AY55" s="1">
        <f t="shared" si="44"/>
        <v>84900</v>
      </c>
      <c r="BA55" s="1">
        <f t="shared" si="45"/>
        <v>84900</v>
      </c>
      <c r="BC55" s="1">
        <f t="shared" si="46"/>
        <v>84900</v>
      </c>
      <c r="BE55" s="41">
        <f t="shared" si="14"/>
        <v>17</v>
      </c>
      <c r="BF55" s="42" t="str">
        <f t="shared" si="15"/>
        <v/>
      </c>
      <c r="BG55" s="42" t="str">
        <f t="shared" si="16"/>
        <v/>
      </c>
      <c r="BH55" s="42" t="str">
        <f t="shared" si="17"/>
        <v>0</v>
      </c>
      <c r="BI55" s="286" t="str">
        <f t="shared" si="18"/>
        <v/>
      </c>
      <c r="BJ55" s="288" t="str">
        <f t="shared" si="19"/>
        <v/>
      </c>
      <c r="BK55" s="287" t="str">
        <f t="shared" si="20"/>
        <v/>
      </c>
      <c r="BL55" s="42"/>
      <c r="BM55" s="42" t="str">
        <f t="shared" si="21"/>
        <v/>
      </c>
      <c r="BN55" s="42" t="str">
        <f t="shared" si="22"/>
        <v/>
      </c>
      <c r="BO55" s="42" t="str">
        <f t="shared" si="23"/>
        <v>0</v>
      </c>
      <c r="BP55" s="286" t="str">
        <f t="shared" si="24"/>
        <v/>
      </c>
      <c r="BQ55" s="42" t="str">
        <f t="shared" si="25"/>
        <v/>
      </c>
      <c r="BR55" s="42" t="str">
        <f t="shared" si="26"/>
        <v/>
      </c>
      <c r="BS55" s="42"/>
      <c r="BT55" s="42" t="str">
        <f t="shared" si="27"/>
        <v/>
      </c>
      <c r="BU55" s="42" t="str">
        <f t="shared" si="28"/>
        <v/>
      </c>
      <c r="BV55" s="42" t="str">
        <f t="shared" si="29"/>
        <v>0</v>
      </c>
      <c r="BW55" s="286" t="str">
        <f t="shared" si="30"/>
        <v/>
      </c>
      <c r="BX55" s="288" t="str">
        <f t="shared" si="31"/>
        <v/>
      </c>
      <c r="BY55" s="287" t="str">
        <f t="shared" si="32"/>
        <v/>
      </c>
      <c r="BZ55" s="42"/>
      <c r="CA55" s="42" t="str">
        <f t="shared" si="33"/>
        <v/>
      </c>
      <c r="CB55" s="42" t="str">
        <f t="shared" si="34"/>
        <v/>
      </c>
      <c r="CC55" s="42" t="str">
        <f t="shared" si="35"/>
        <v>0</v>
      </c>
      <c r="CD55" s="289" t="str">
        <f t="shared" si="36"/>
        <v/>
      </c>
      <c r="CE55" s="42" t="str">
        <f t="shared" si="37"/>
        <v/>
      </c>
      <c r="CF55" s="42" t="str">
        <f t="shared" si="38"/>
        <v/>
      </c>
      <c r="CG55" s="42"/>
      <c r="CH55" s="43"/>
    </row>
    <row r="56" spans="1:86" hidden="1">
      <c r="C56" s="1">
        <f t="shared" si="47"/>
        <v>80000</v>
      </c>
      <c r="E56" s="1">
        <f t="shared" si="48"/>
        <v>80000</v>
      </c>
      <c r="F56" s="1">
        <v>53900</v>
      </c>
      <c r="G56" s="1">
        <v>63100</v>
      </c>
      <c r="H56" s="1">
        <v>48100</v>
      </c>
      <c r="I56" s="1">
        <v>75600</v>
      </c>
      <c r="K56" s="31">
        <v>25200</v>
      </c>
      <c r="L56" s="31"/>
      <c r="M56" s="31">
        <v>25500</v>
      </c>
      <c r="N56" s="34">
        <v>26000</v>
      </c>
      <c r="O56" s="30">
        <v>27400</v>
      </c>
      <c r="P56" s="31">
        <v>29600</v>
      </c>
      <c r="Q56" s="36"/>
      <c r="R56" s="36">
        <v>30600</v>
      </c>
      <c r="S56" s="142">
        <v>32000</v>
      </c>
      <c r="T56" s="143">
        <v>37500</v>
      </c>
      <c r="U56" s="143">
        <v>41000</v>
      </c>
      <c r="V56" s="143"/>
      <c r="W56" s="31">
        <v>80000</v>
      </c>
      <c r="X56" s="31">
        <v>86400</v>
      </c>
      <c r="Y56" s="30">
        <v>95900</v>
      </c>
      <c r="Z56" s="30">
        <v>101200</v>
      </c>
      <c r="AA56" s="30"/>
      <c r="AB56" s="30">
        <v>107300</v>
      </c>
      <c r="AC56" s="30">
        <v>113800</v>
      </c>
      <c r="AD56" s="30">
        <v>126800</v>
      </c>
      <c r="AE56" s="30">
        <v>175500</v>
      </c>
      <c r="AF56" s="30"/>
      <c r="AG56" s="30">
        <v>184900</v>
      </c>
      <c r="AH56" s="30">
        <v>207900</v>
      </c>
      <c r="AI56" s="31">
        <v>212200</v>
      </c>
      <c r="AJ56" s="3"/>
      <c r="AK56" s="3"/>
      <c r="AL56" s="3"/>
      <c r="AO56" s="1">
        <f t="shared" si="39"/>
        <v>87400</v>
      </c>
      <c r="AP56" s="50"/>
      <c r="AQ56" s="50">
        <f t="shared" si="40"/>
        <v>87400</v>
      </c>
      <c r="AR56" s="50"/>
      <c r="AS56" s="1">
        <f t="shared" si="41"/>
        <v>87400</v>
      </c>
      <c r="AU56" s="1">
        <f t="shared" si="42"/>
        <v>87400</v>
      </c>
      <c r="AW56" s="1">
        <f t="shared" si="43"/>
        <v>87400</v>
      </c>
      <c r="AY56" s="1">
        <f t="shared" si="44"/>
        <v>87400</v>
      </c>
      <c r="BA56" s="1">
        <f t="shared" si="45"/>
        <v>87400</v>
      </c>
      <c r="BC56" s="1">
        <f t="shared" si="46"/>
        <v>87400</v>
      </c>
      <c r="BE56" s="41">
        <f t="shared" si="14"/>
        <v>18</v>
      </c>
      <c r="BF56" s="42" t="str">
        <f t="shared" si="15"/>
        <v/>
      </c>
      <c r="BG56" s="42" t="str">
        <f t="shared" si="16"/>
        <v/>
      </c>
      <c r="BH56" s="42" t="str">
        <f t="shared" si="17"/>
        <v>0</v>
      </c>
      <c r="BI56" s="286" t="str">
        <f t="shared" si="18"/>
        <v/>
      </c>
      <c r="BJ56" s="288" t="str">
        <f t="shared" si="19"/>
        <v/>
      </c>
      <c r="BK56" s="287" t="str">
        <f t="shared" si="20"/>
        <v/>
      </c>
      <c r="BL56" s="42"/>
      <c r="BM56" s="42" t="str">
        <f t="shared" si="21"/>
        <v/>
      </c>
      <c r="BN56" s="42" t="str">
        <f t="shared" si="22"/>
        <v/>
      </c>
      <c r="BO56" s="42" t="str">
        <f t="shared" si="23"/>
        <v>0</v>
      </c>
      <c r="BP56" s="286" t="str">
        <f t="shared" si="24"/>
        <v/>
      </c>
      <c r="BQ56" s="42" t="str">
        <f t="shared" si="25"/>
        <v/>
      </c>
      <c r="BR56" s="42" t="str">
        <f t="shared" si="26"/>
        <v/>
      </c>
      <c r="BS56" s="42"/>
      <c r="BT56" s="42" t="str">
        <f t="shared" si="27"/>
        <v/>
      </c>
      <c r="BU56" s="42" t="str">
        <f t="shared" si="28"/>
        <v/>
      </c>
      <c r="BV56" s="42" t="str">
        <f t="shared" si="29"/>
        <v>0</v>
      </c>
      <c r="BW56" s="286" t="str">
        <f t="shared" si="30"/>
        <v/>
      </c>
      <c r="BX56" s="288" t="str">
        <f t="shared" si="31"/>
        <v/>
      </c>
      <c r="BY56" s="287" t="str">
        <f t="shared" si="32"/>
        <v/>
      </c>
      <c r="BZ56" s="42"/>
      <c r="CA56" s="42" t="str">
        <f t="shared" si="33"/>
        <v/>
      </c>
      <c r="CB56" s="42" t="str">
        <f t="shared" si="34"/>
        <v/>
      </c>
      <c r="CC56" s="42" t="str">
        <f t="shared" si="35"/>
        <v>0</v>
      </c>
      <c r="CD56" s="289" t="str">
        <f t="shared" si="36"/>
        <v/>
      </c>
      <c r="CE56" s="42" t="str">
        <f t="shared" si="37"/>
        <v/>
      </c>
      <c r="CF56" s="42" t="str">
        <f t="shared" si="38"/>
        <v/>
      </c>
      <c r="CG56" s="42"/>
      <c r="CH56" s="43"/>
    </row>
    <row r="57" spans="1:86" hidden="1">
      <c r="C57" s="1">
        <f t="shared" si="47"/>
        <v>82400</v>
      </c>
      <c r="E57" s="1">
        <f t="shared" si="48"/>
        <v>82400</v>
      </c>
      <c r="F57" s="1">
        <v>55500</v>
      </c>
      <c r="G57" s="1">
        <v>65000</v>
      </c>
      <c r="H57" s="1">
        <v>49500</v>
      </c>
      <c r="I57" s="1">
        <v>77900</v>
      </c>
      <c r="K57" s="31">
        <v>26000</v>
      </c>
      <c r="L57" s="31"/>
      <c r="M57" s="31">
        <v>26300</v>
      </c>
      <c r="N57" s="34">
        <v>26800</v>
      </c>
      <c r="O57" s="31">
        <v>28200</v>
      </c>
      <c r="P57" s="31">
        <v>30500</v>
      </c>
      <c r="Q57" s="36"/>
      <c r="R57" s="36">
        <v>31500</v>
      </c>
      <c r="S57" s="142">
        <v>33000</v>
      </c>
      <c r="T57" s="143">
        <v>38600</v>
      </c>
      <c r="U57" s="143">
        <v>42200</v>
      </c>
      <c r="V57" s="143"/>
      <c r="W57" s="31">
        <v>82400</v>
      </c>
      <c r="X57" s="31">
        <v>89000</v>
      </c>
      <c r="Y57" s="31">
        <v>98800</v>
      </c>
      <c r="Z57" s="31">
        <v>104200</v>
      </c>
      <c r="AA57" s="31"/>
      <c r="AB57" s="31">
        <v>110500</v>
      </c>
      <c r="AC57" s="37">
        <v>117200</v>
      </c>
      <c r="AD57" s="37">
        <v>130600</v>
      </c>
      <c r="AE57" s="30">
        <v>180800</v>
      </c>
      <c r="AF57" s="30"/>
      <c r="AG57" s="37">
        <v>190400</v>
      </c>
      <c r="AH57" s="37">
        <v>214100</v>
      </c>
      <c r="AI57" s="30">
        <v>218600</v>
      </c>
      <c r="AJ57" s="3"/>
      <c r="AK57" s="3"/>
      <c r="AL57" s="3"/>
      <c r="AO57" s="1">
        <f t="shared" si="39"/>
        <v>90000</v>
      </c>
      <c r="AP57" s="50"/>
      <c r="AQ57" s="50">
        <f t="shared" si="40"/>
        <v>90000</v>
      </c>
      <c r="AR57" s="50"/>
      <c r="AS57" s="1">
        <f t="shared" si="41"/>
        <v>90000</v>
      </c>
      <c r="AU57" s="1">
        <f t="shared" si="42"/>
        <v>90000</v>
      </c>
      <c r="AW57" s="1">
        <f t="shared" si="43"/>
        <v>90000</v>
      </c>
      <c r="AY57" s="1">
        <f t="shared" si="44"/>
        <v>90000</v>
      </c>
      <c r="BA57" s="1">
        <f t="shared" si="45"/>
        <v>90000</v>
      </c>
      <c r="BC57" s="1">
        <f t="shared" si="46"/>
        <v>90000</v>
      </c>
      <c r="BE57" s="41">
        <f t="shared" si="14"/>
        <v>19</v>
      </c>
      <c r="BF57" s="42" t="str">
        <f t="shared" si="15"/>
        <v/>
      </c>
      <c r="BG57" s="42" t="str">
        <f t="shared" si="16"/>
        <v/>
      </c>
      <c r="BH57" s="42" t="str">
        <f t="shared" si="17"/>
        <v>0</v>
      </c>
      <c r="BI57" s="286" t="str">
        <f t="shared" si="18"/>
        <v/>
      </c>
      <c r="BJ57" s="288" t="str">
        <f t="shared" si="19"/>
        <v/>
      </c>
      <c r="BK57" s="287" t="str">
        <f t="shared" si="20"/>
        <v/>
      </c>
      <c r="BL57" s="42"/>
      <c r="BM57" s="42" t="str">
        <f t="shared" si="21"/>
        <v/>
      </c>
      <c r="BN57" s="42" t="str">
        <f t="shared" si="22"/>
        <v/>
      </c>
      <c r="BO57" s="42" t="str">
        <f t="shared" si="23"/>
        <v>0</v>
      </c>
      <c r="BP57" s="286" t="str">
        <f t="shared" si="24"/>
        <v/>
      </c>
      <c r="BQ57" s="42" t="str">
        <f t="shared" si="25"/>
        <v/>
      </c>
      <c r="BR57" s="42" t="str">
        <f t="shared" si="26"/>
        <v/>
      </c>
      <c r="BS57" s="42"/>
      <c r="BT57" s="42" t="str">
        <f t="shared" si="27"/>
        <v/>
      </c>
      <c r="BU57" s="42" t="str">
        <f t="shared" si="28"/>
        <v/>
      </c>
      <c r="BV57" s="42" t="str">
        <f t="shared" si="29"/>
        <v>0</v>
      </c>
      <c r="BW57" s="286" t="str">
        <f t="shared" si="30"/>
        <v/>
      </c>
      <c r="BX57" s="288" t="str">
        <f t="shared" si="31"/>
        <v/>
      </c>
      <c r="BY57" s="287" t="str">
        <f t="shared" si="32"/>
        <v/>
      </c>
      <c r="BZ57" s="42"/>
      <c r="CA57" s="42" t="str">
        <f t="shared" si="33"/>
        <v/>
      </c>
      <c r="CB57" s="42" t="str">
        <f t="shared" si="34"/>
        <v/>
      </c>
      <c r="CC57" s="42" t="str">
        <f t="shared" si="35"/>
        <v>0</v>
      </c>
      <c r="CD57" s="289" t="str">
        <f t="shared" si="36"/>
        <v/>
      </c>
      <c r="CE57" s="42" t="str">
        <f t="shared" si="37"/>
        <v/>
      </c>
      <c r="CF57" s="42" t="str">
        <f t="shared" si="38"/>
        <v/>
      </c>
      <c r="CG57" s="42"/>
      <c r="CH57" s="43"/>
    </row>
    <row r="58" spans="1:86" hidden="1">
      <c r="C58" s="1">
        <f t="shared" si="47"/>
        <v>84900</v>
      </c>
      <c r="E58" s="1">
        <f t="shared" si="48"/>
        <v>84900</v>
      </c>
      <c r="F58" s="1">
        <v>57200</v>
      </c>
      <c r="G58" s="1">
        <v>67000</v>
      </c>
      <c r="H58" s="1">
        <v>51000</v>
      </c>
      <c r="I58" s="1">
        <v>80200</v>
      </c>
      <c r="K58" s="31">
        <v>26800</v>
      </c>
      <c r="L58" s="31"/>
      <c r="M58" s="31">
        <v>27100</v>
      </c>
      <c r="N58" s="31">
        <v>27600</v>
      </c>
      <c r="O58" s="31">
        <v>29000</v>
      </c>
      <c r="P58" s="31">
        <v>31400</v>
      </c>
      <c r="Q58" s="36"/>
      <c r="R58" s="36">
        <v>32400</v>
      </c>
      <c r="S58" s="142">
        <v>34000</v>
      </c>
      <c r="T58" s="143">
        <v>39800</v>
      </c>
      <c r="U58" s="143">
        <v>43500</v>
      </c>
      <c r="V58" s="143"/>
      <c r="W58" s="31">
        <v>84900</v>
      </c>
      <c r="X58" s="31">
        <v>91700</v>
      </c>
      <c r="Y58" s="37">
        <v>101800</v>
      </c>
      <c r="Z58" s="37">
        <v>107300</v>
      </c>
      <c r="AA58" s="37"/>
      <c r="AB58" s="37">
        <v>113800</v>
      </c>
      <c r="AC58" s="30">
        <v>120700</v>
      </c>
      <c r="AD58" s="30">
        <v>134500</v>
      </c>
      <c r="AE58" s="30">
        <v>186200</v>
      </c>
      <c r="AF58" s="30"/>
      <c r="AG58" s="37">
        <v>196100</v>
      </c>
      <c r="AH58" s="37"/>
      <c r="AI58" s="30"/>
      <c r="AJ58" s="3"/>
      <c r="AK58" s="3"/>
      <c r="AL58" s="3"/>
      <c r="AO58" s="1">
        <f t="shared" si="39"/>
        <v>92700</v>
      </c>
      <c r="AP58" s="50"/>
      <c r="AQ58" s="50">
        <f t="shared" si="40"/>
        <v>92700</v>
      </c>
      <c r="AR58" s="50"/>
      <c r="AS58" s="1">
        <f t="shared" si="41"/>
        <v>92700</v>
      </c>
      <c r="AU58" s="1">
        <f t="shared" si="42"/>
        <v>92700</v>
      </c>
      <c r="AW58" s="1">
        <f t="shared" si="43"/>
        <v>92700</v>
      </c>
      <c r="AY58" s="1">
        <f t="shared" si="44"/>
        <v>92700</v>
      </c>
      <c r="BA58" s="1">
        <f t="shared" si="45"/>
        <v>92700</v>
      </c>
      <c r="BC58" s="1">
        <f t="shared" si="46"/>
        <v>92700</v>
      </c>
      <c r="BE58" s="41">
        <f t="shared" si="14"/>
        <v>20</v>
      </c>
      <c r="BF58" s="42" t="str">
        <f t="shared" si="15"/>
        <v/>
      </c>
      <c r="BG58" s="42" t="str">
        <f t="shared" si="16"/>
        <v/>
      </c>
      <c r="BH58" s="42" t="str">
        <f t="shared" si="17"/>
        <v>0</v>
      </c>
      <c r="BI58" s="286" t="str">
        <f t="shared" si="18"/>
        <v/>
      </c>
      <c r="BJ58" s="288" t="str">
        <f t="shared" si="19"/>
        <v/>
      </c>
      <c r="BK58" s="287" t="str">
        <f t="shared" si="20"/>
        <v/>
      </c>
      <c r="BL58" s="42"/>
      <c r="BM58" s="42" t="str">
        <f t="shared" si="21"/>
        <v/>
      </c>
      <c r="BN58" s="42" t="str">
        <f t="shared" si="22"/>
        <v/>
      </c>
      <c r="BO58" s="42" t="str">
        <f t="shared" si="23"/>
        <v>0</v>
      </c>
      <c r="BP58" s="286" t="str">
        <f t="shared" si="24"/>
        <v/>
      </c>
      <c r="BQ58" s="42" t="str">
        <f t="shared" si="25"/>
        <v/>
      </c>
      <c r="BR58" s="42" t="str">
        <f t="shared" si="26"/>
        <v/>
      </c>
      <c r="BS58" s="42"/>
      <c r="BT58" s="42" t="str">
        <f t="shared" si="27"/>
        <v/>
      </c>
      <c r="BU58" s="42" t="str">
        <f t="shared" si="28"/>
        <v/>
      </c>
      <c r="BV58" s="42" t="str">
        <f t="shared" si="29"/>
        <v>0</v>
      </c>
      <c r="BW58" s="286" t="str">
        <f t="shared" si="30"/>
        <v/>
      </c>
      <c r="BX58" s="288" t="str">
        <f t="shared" si="31"/>
        <v/>
      </c>
      <c r="BY58" s="287" t="str">
        <f t="shared" si="32"/>
        <v/>
      </c>
      <c r="BZ58" s="42"/>
      <c r="CA58" s="42" t="str">
        <f t="shared" si="33"/>
        <v/>
      </c>
      <c r="CB58" s="42" t="str">
        <f t="shared" si="34"/>
        <v/>
      </c>
      <c r="CC58" s="42" t="str">
        <f t="shared" si="35"/>
        <v>0</v>
      </c>
      <c r="CD58" s="289" t="str">
        <f t="shared" si="36"/>
        <v/>
      </c>
      <c r="CE58" s="42" t="str">
        <f t="shared" si="37"/>
        <v/>
      </c>
      <c r="CF58" s="42" t="str">
        <f t="shared" si="38"/>
        <v/>
      </c>
      <c r="CG58" s="42"/>
      <c r="CH58" s="43"/>
    </row>
    <row r="59" spans="1:86" hidden="1">
      <c r="C59" s="1">
        <f t="shared" si="47"/>
        <v>87400</v>
      </c>
      <c r="E59" s="1">
        <f t="shared" si="48"/>
        <v>87400</v>
      </c>
      <c r="F59" s="1">
        <v>58900</v>
      </c>
      <c r="G59" s="1">
        <v>69000</v>
      </c>
      <c r="H59" s="1">
        <v>52500</v>
      </c>
      <c r="I59" s="1">
        <v>82600</v>
      </c>
      <c r="K59" s="31">
        <v>27600</v>
      </c>
      <c r="L59" s="31"/>
      <c r="M59" s="31">
        <v>27900</v>
      </c>
      <c r="N59" s="30">
        <v>28400</v>
      </c>
      <c r="O59" s="31">
        <v>29900</v>
      </c>
      <c r="P59" s="31">
        <v>32300</v>
      </c>
      <c r="Q59" s="36"/>
      <c r="R59" s="36">
        <v>33400</v>
      </c>
      <c r="S59" s="142">
        <v>35000</v>
      </c>
      <c r="T59" s="143">
        <v>41000</v>
      </c>
      <c r="U59" s="143">
        <v>44800</v>
      </c>
      <c r="V59" s="143"/>
      <c r="W59" s="31">
        <v>87400</v>
      </c>
      <c r="X59" s="31">
        <v>94500</v>
      </c>
      <c r="Y59" s="37">
        <v>104900</v>
      </c>
      <c r="Z59" s="37">
        <v>110500</v>
      </c>
      <c r="AA59" s="37"/>
      <c r="AB59" s="37">
        <v>117200</v>
      </c>
      <c r="AC59" s="37">
        <v>124300</v>
      </c>
      <c r="AD59" s="37">
        <v>138500</v>
      </c>
      <c r="AE59" s="30">
        <v>191800</v>
      </c>
      <c r="AF59" s="30"/>
      <c r="AG59" s="31">
        <v>202000</v>
      </c>
      <c r="AH59" s="31"/>
      <c r="AI59" s="148"/>
      <c r="AJ59" s="3"/>
      <c r="AK59" s="3"/>
      <c r="AL59" s="3"/>
      <c r="AO59" s="1">
        <f t="shared" si="39"/>
        <v>95500</v>
      </c>
      <c r="AP59" s="50"/>
      <c r="AQ59" s="50">
        <f t="shared" si="40"/>
        <v>95500</v>
      </c>
      <c r="AR59" s="50"/>
      <c r="AS59" s="1">
        <f t="shared" si="41"/>
        <v>95500</v>
      </c>
      <c r="AU59" s="1">
        <f t="shared" si="42"/>
        <v>95500</v>
      </c>
      <c r="AW59" s="1">
        <f t="shared" si="43"/>
        <v>95500</v>
      </c>
      <c r="AY59" s="1">
        <f t="shared" si="44"/>
        <v>95500</v>
      </c>
      <c r="BA59" s="1">
        <f t="shared" si="45"/>
        <v>95500</v>
      </c>
      <c r="BC59" s="1">
        <f t="shared" si="46"/>
        <v>95500</v>
      </c>
      <c r="BE59" s="41">
        <f t="shared" si="14"/>
        <v>21</v>
      </c>
      <c r="BF59" s="42" t="str">
        <f t="shared" si="15"/>
        <v/>
      </c>
      <c r="BG59" s="42" t="str">
        <f t="shared" si="16"/>
        <v/>
      </c>
      <c r="BH59" s="42" t="str">
        <f t="shared" si="17"/>
        <v>0</v>
      </c>
      <c r="BI59" s="286" t="str">
        <f t="shared" si="18"/>
        <v/>
      </c>
      <c r="BJ59" s="288" t="str">
        <f t="shared" si="19"/>
        <v/>
      </c>
      <c r="BK59" s="287" t="str">
        <f t="shared" si="20"/>
        <v/>
      </c>
      <c r="BL59" s="42"/>
      <c r="BM59" s="42" t="str">
        <f t="shared" si="21"/>
        <v/>
      </c>
      <c r="BN59" s="42" t="str">
        <f t="shared" si="22"/>
        <v/>
      </c>
      <c r="BO59" s="42" t="str">
        <f t="shared" si="23"/>
        <v>0</v>
      </c>
      <c r="BP59" s="286" t="str">
        <f t="shared" si="24"/>
        <v/>
      </c>
      <c r="BQ59" s="42" t="str">
        <f t="shared" si="25"/>
        <v/>
      </c>
      <c r="BR59" s="42" t="str">
        <f t="shared" si="26"/>
        <v/>
      </c>
      <c r="BS59" s="42"/>
      <c r="BT59" s="42" t="str">
        <f t="shared" si="27"/>
        <v/>
      </c>
      <c r="BU59" s="42" t="str">
        <f t="shared" si="28"/>
        <v/>
      </c>
      <c r="BV59" s="42" t="str">
        <f t="shared" si="29"/>
        <v>0</v>
      </c>
      <c r="BW59" s="286" t="str">
        <f t="shared" si="30"/>
        <v/>
      </c>
      <c r="BX59" s="288" t="str">
        <f t="shared" si="31"/>
        <v/>
      </c>
      <c r="BY59" s="287" t="str">
        <f t="shared" si="32"/>
        <v/>
      </c>
      <c r="BZ59" s="42"/>
      <c r="CA59" s="42" t="str">
        <f t="shared" si="33"/>
        <v/>
      </c>
      <c r="CB59" s="42" t="str">
        <f t="shared" si="34"/>
        <v/>
      </c>
      <c r="CC59" s="42" t="str">
        <f t="shared" si="35"/>
        <v>0</v>
      </c>
      <c r="CD59" s="289" t="str">
        <f t="shared" si="36"/>
        <v/>
      </c>
      <c r="CE59" s="42" t="str">
        <f t="shared" si="37"/>
        <v/>
      </c>
      <c r="CF59" s="42" t="str">
        <f t="shared" si="38"/>
        <v/>
      </c>
      <c r="CG59" s="42"/>
      <c r="CH59" s="43"/>
    </row>
    <row r="60" spans="1:86" hidden="1">
      <c r="C60" s="1">
        <f t="shared" si="47"/>
        <v>90000</v>
      </c>
      <c r="E60" s="1">
        <f t="shared" si="48"/>
        <v>90000</v>
      </c>
      <c r="F60" s="1">
        <v>60700</v>
      </c>
      <c r="G60" s="1">
        <v>71100</v>
      </c>
      <c r="H60" s="1">
        <v>54100</v>
      </c>
      <c r="I60" s="1">
        <v>85100</v>
      </c>
      <c r="K60" s="31">
        <v>28400</v>
      </c>
      <c r="L60" s="31"/>
      <c r="M60" s="31">
        <v>28700</v>
      </c>
      <c r="N60" s="31">
        <v>29300</v>
      </c>
      <c r="O60" s="31">
        <v>30800</v>
      </c>
      <c r="P60" s="31">
        <v>33300</v>
      </c>
      <c r="Q60" s="36"/>
      <c r="R60" s="36">
        <v>34400</v>
      </c>
      <c r="S60" s="142">
        <v>36100</v>
      </c>
      <c r="T60" s="143">
        <v>42200</v>
      </c>
      <c r="U60" s="143">
        <v>46100</v>
      </c>
      <c r="V60" s="143"/>
      <c r="W60" s="31">
        <v>90000</v>
      </c>
      <c r="X60" s="31">
        <v>97300</v>
      </c>
      <c r="Y60" s="37">
        <v>108000</v>
      </c>
      <c r="Z60" s="37">
        <v>113800</v>
      </c>
      <c r="AA60" s="37"/>
      <c r="AB60" s="37">
        <v>120700</v>
      </c>
      <c r="AC60" s="37">
        <v>128000</v>
      </c>
      <c r="AD60" s="37">
        <v>142700</v>
      </c>
      <c r="AE60" s="30">
        <v>197600</v>
      </c>
      <c r="AF60" s="30"/>
      <c r="AG60" s="30">
        <v>208100</v>
      </c>
      <c r="AH60" s="30"/>
      <c r="AI60" s="148"/>
      <c r="AJ60" s="3"/>
      <c r="AK60" s="3"/>
      <c r="AL60" s="3"/>
      <c r="AO60" s="1">
        <f t="shared" si="39"/>
        <v>98400</v>
      </c>
      <c r="AP60" s="50"/>
      <c r="AQ60" s="50">
        <f t="shared" si="40"/>
        <v>98400</v>
      </c>
      <c r="AR60" s="50"/>
      <c r="AS60" s="1">
        <f t="shared" si="41"/>
        <v>98400</v>
      </c>
      <c r="AU60" s="1">
        <f t="shared" si="42"/>
        <v>98400</v>
      </c>
      <c r="AW60" s="1">
        <f t="shared" si="43"/>
        <v>98400</v>
      </c>
      <c r="AY60" s="1">
        <f t="shared" si="44"/>
        <v>98400</v>
      </c>
      <c r="BA60" s="1">
        <f t="shared" si="45"/>
        <v>98400</v>
      </c>
      <c r="BC60" s="1">
        <f t="shared" si="46"/>
        <v>98400</v>
      </c>
      <c r="BE60" s="41">
        <f t="shared" si="14"/>
        <v>22</v>
      </c>
      <c r="BF60" s="42" t="str">
        <f t="shared" si="15"/>
        <v/>
      </c>
      <c r="BG60" s="42" t="str">
        <f t="shared" si="16"/>
        <v/>
      </c>
      <c r="BH60" s="42" t="str">
        <f t="shared" si="17"/>
        <v>0</v>
      </c>
      <c r="BI60" s="286" t="str">
        <f t="shared" si="18"/>
        <v/>
      </c>
      <c r="BJ60" s="288" t="str">
        <f t="shared" si="19"/>
        <v/>
      </c>
      <c r="BK60" s="287" t="str">
        <f t="shared" si="20"/>
        <v/>
      </c>
      <c r="BL60" s="42"/>
      <c r="BM60" s="42" t="str">
        <f t="shared" si="21"/>
        <v/>
      </c>
      <c r="BN60" s="42" t="str">
        <f t="shared" si="22"/>
        <v/>
      </c>
      <c r="BO60" s="42" t="str">
        <f t="shared" si="23"/>
        <v>0</v>
      </c>
      <c r="BP60" s="286" t="str">
        <f t="shared" si="24"/>
        <v/>
      </c>
      <c r="BQ60" s="42" t="str">
        <f t="shared" si="25"/>
        <v/>
      </c>
      <c r="BR60" s="42" t="str">
        <f t="shared" si="26"/>
        <v/>
      </c>
      <c r="BS60" s="42"/>
      <c r="BT60" s="42" t="str">
        <f t="shared" si="27"/>
        <v/>
      </c>
      <c r="BU60" s="42" t="str">
        <f t="shared" si="28"/>
        <v/>
      </c>
      <c r="BV60" s="42" t="str">
        <f t="shared" si="29"/>
        <v>0</v>
      </c>
      <c r="BW60" s="286" t="str">
        <f t="shared" si="30"/>
        <v/>
      </c>
      <c r="BX60" s="288" t="str">
        <f t="shared" si="31"/>
        <v/>
      </c>
      <c r="BY60" s="287" t="str">
        <f t="shared" si="32"/>
        <v/>
      </c>
      <c r="BZ60" s="42"/>
      <c r="CA60" s="42" t="str">
        <f t="shared" si="33"/>
        <v/>
      </c>
      <c r="CB60" s="42" t="str">
        <f t="shared" si="34"/>
        <v/>
      </c>
      <c r="CC60" s="42" t="str">
        <f t="shared" si="35"/>
        <v>0</v>
      </c>
      <c r="CD60" s="289" t="str">
        <f t="shared" si="36"/>
        <v/>
      </c>
      <c r="CE60" s="42" t="str">
        <f t="shared" si="37"/>
        <v/>
      </c>
      <c r="CF60" s="42" t="str">
        <f t="shared" si="38"/>
        <v/>
      </c>
      <c r="CG60" s="42"/>
      <c r="CH60" s="43"/>
    </row>
    <row r="61" spans="1:86" hidden="1">
      <c r="C61" s="1">
        <f t="shared" si="47"/>
        <v>92700</v>
      </c>
      <c r="E61" s="1">
        <f t="shared" si="48"/>
        <v>92700</v>
      </c>
      <c r="F61" s="1">
        <v>62500</v>
      </c>
      <c r="G61" s="1">
        <v>73200</v>
      </c>
      <c r="H61" s="1">
        <v>55700</v>
      </c>
      <c r="I61" s="1">
        <v>87700</v>
      </c>
      <c r="K61" s="31">
        <v>29300</v>
      </c>
      <c r="L61" s="31"/>
      <c r="M61" s="31">
        <v>29600</v>
      </c>
      <c r="N61" s="31">
        <v>30200</v>
      </c>
      <c r="O61" s="31">
        <v>31700</v>
      </c>
      <c r="P61" s="31">
        <v>34300</v>
      </c>
      <c r="Q61" s="36"/>
      <c r="R61" s="36">
        <v>35400</v>
      </c>
      <c r="S61" s="142">
        <v>37200</v>
      </c>
      <c r="T61" s="143">
        <v>43500</v>
      </c>
      <c r="U61" s="143">
        <v>47500</v>
      </c>
      <c r="V61" s="143"/>
      <c r="W61" s="31">
        <v>92700</v>
      </c>
      <c r="X61" s="31">
        <v>100200</v>
      </c>
      <c r="Y61" s="30">
        <v>111200</v>
      </c>
      <c r="Z61" s="30">
        <v>117200</v>
      </c>
      <c r="AA61" s="30"/>
      <c r="AB61" s="30">
        <v>124300</v>
      </c>
      <c r="AC61" s="37">
        <v>131800</v>
      </c>
      <c r="AD61" s="37">
        <v>147000</v>
      </c>
      <c r="AE61" s="34">
        <v>203500</v>
      </c>
      <c r="AF61" s="34"/>
      <c r="AG61" s="30"/>
      <c r="AH61" s="30"/>
      <c r="AI61" s="148"/>
      <c r="AJ61" s="3"/>
      <c r="AK61" s="3"/>
      <c r="AL61" s="3"/>
      <c r="AO61" s="1">
        <f t="shared" si="39"/>
        <v>101400</v>
      </c>
      <c r="AP61" s="50"/>
      <c r="AQ61" s="50">
        <f t="shared" si="40"/>
        <v>101400</v>
      </c>
      <c r="AR61" s="50"/>
      <c r="AS61" s="1">
        <f t="shared" si="41"/>
        <v>101400</v>
      </c>
      <c r="AU61" s="1">
        <f t="shared" si="42"/>
        <v>101400</v>
      </c>
      <c r="AW61" s="1">
        <f t="shared" si="43"/>
        <v>101400</v>
      </c>
      <c r="AY61" s="1">
        <f t="shared" si="44"/>
        <v>101400</v>
      </c>
      <c r="BA61" s="1">
        <f t="shared" si="45"/>
        <v>101400</v>
      </c>
      <c r="BC61" s="1">
        <f t="shared" si="46"/>
        <v>101400</v>
      </c>
      <c r="BE61" s="41">
        <f t="shared" si="14"/>
        <v>23</v>
      </c>
      <c r="BF61" s="42" t="str">
        <f t="shared" si="15"/>
        <v/>
      </c>
      <c r="BG61" s="42" t="str">
        <f t="shared" si="16"/>
        <v/>
      </c>
      <c r="BH61" s="42" t="str">
        <f t="shared" si="17"/>
        <v>0</v>
      </c>
      <c r="BI61" s="286" t="str">
        <f t="shared" si="18"/>
        <v/>
      </c>
      <c r="BJ61" s="288" t="str">
        <f t="shared" si="19"/>
        <v/>
      </c>
      <c r="BK61" s="287" t="str">
        <f t="shared" si="20"/>
        <v/>
      </c>
      <c r="BL61" s="42"/>
      <c r="BM61" s="42" t="str">
        <f t="shared" si="21"/>
        <v/>
      </c>
      <c r="BN61" s="42" t="str">
        <f t="shared" si="22"/>
        <v/>
      </c>
      <c r="BO61" s="42" t="str">
        <f t="shared" si="23"/>
        <v>0</v>
      </c>
      <c r="BP61" s="286" t="str">
        <f t="shared" si="24"/>
        <v/>
      </c>
      <c r="BQ61" s="42" t="str">
        <f t="shared" si="25"/>
        <v/>
      </c>
      <c r="BR61" s="42" t="str">
        <f t="shared" si="26"/>
        <v/>
      </c>
      <c r="BS61" s="42"/>
      <c r="BT61" s="42" t="str">
        <f t="shared" si="27"/>
        <v/>
      </c>
      <c r="BU61" s="42" t="str">
        <f t="shared" si="28"/>
        <v/>
      </c>
      <c r="BV61" s="42" t="str">
        <f t="shared" si="29"/>
        <v>0</v>
      </c>
      <c r="BW61" s="286" t="str">
        <f t="shared" si="30"/>
        <v/>
      </c>
      <c r="BX61" s="288" t="str">
        <f t="shared" si="31"/>
        <v/>
      </c>
      <c r="BY61" s="287" t="str">
        <f t="shared" si="32"/>
        <v/>
      </c>
      <c r="BZ61" s="42"/>
      <c r="CA61" s="42" t="str">
        <f t="shared" si="33"/>
        <v/>
      </c>
      <c r="CB61" s="42" t="str">
        <f t="shared" si="34"/>
        <v/>
      </c>
      <c r="CC61" s="42" t="str">
        <f t="shared" si="35"/>
        <v>0</v>
      </c>
      <c r="CD61" s="289" t="str">
        <f t="shared" si="36"/>
        <v/>
      </c>
      <c r="CE61" s="42" t="str">
        <f t="shared" si="37"/>
        <v/>
      </c>
      <c r="CF61" s="42" t="str">
        <f t="shared" si="38"/>
        <v/>
      </c>
      <c r="CG61" s="42"/>
      <c r="CH61" s="43"/>
    </row>
    <row r="62" spans="1:86" hidden="1">
      <c r="C62" s="1">
        <f t="shared" si="47"/>
        <v>95500</v>
      </c>
      <c r="E62" s="1">
        <f t="shared" si="48"/>
        <v>95500</v>
      </c>
      <c r="F62" s="1">
        <v>64400</v>
      </c>
      <c r="G62" s="1">
        <v>75400</v>
      </c>
      <c r="H62" s="1">
        <v>57400</v>
      </c>
      <c r="I62" s="1">
        <v>90300</v>
      </c>
      <c r="K62" s="31">
        <v>30200</v>
      </c>
      <c r="L62" s="31"/>
      <c r="M62" s="31">
        <v>30500</v>
      </c>
      <c r="N62" s="31">
        <v>31100</v>
      </c>
      <c r="O62" s="31">
        <v>32700</v>
      </c>
      <c r="P62" s="31">
        <v>35300</v>
      </c>
      <c r="Q62" s="36"/>
      <c r="R62" s="36">
        <v>36500</v>
      </c>
      <c r="S62" s="142">
        <v>38300</v>
      </c>
      <c r="T62" s="143">
        <v>44800</v>
      </c>
      <c r="U62" s="143">
        <v>48900</v>
      </c>
      <c r="V62" s="143"/>
      <c r="W62" s="31">
        <v>95500</v>
      </c>
      <c r="X62" s="31">
        <v>103200</v>
      </c>
      <c r="Y62" s="30">
        <v>114500</v>
      </c>
      <c r="Z62" s="30">
        <v>120700</v>
      </c>
      <c r="AA62" s="30"/>
      <c r="AB62" s="30">
        <v>128000</v>
      </c>
      <c r="AC62" s="30">
        <v>135800</v>
      </c>
      <c r="AD62" s="30">
        <v>151400</v>
      </c>
      <c r="AE62" s="34"/>
      <c r="AF62" s="34"/>
      <c r="AG62" s="148"/>
      <c r="AH62" s="148"/>
      <c r="AI62" s="148"/>
      <c r="AJ62" s="3"/>
      <c r="AK62" s="3"/>
      <c r="AL62" s="3"/>
      <c r="AO62" s="1">
        <f t="shared" si="39"/>
        <v>104400</v>
      </c>
      <c r="AP62" s="50"/>
      <c r="AQ62" s="50">
        <f t="shared" si="40"/>
        <v>104400</v>
      </c>
      <c r="AR62" s="50"/>
      <c r="AS62" s="1">
        <f t="shared" si="41"/>
        <v>104400</v>
      </c>
      <c r="AU62" s="1">
        <f t="shared" si="42"/>
        <v>104400</v>
      </c>
      <c r="AW62" s="1">
        <f t="shared" si="43"/>
        <v>104400</v>
      </c>
      <c r="AY62" s="1">
        <f t="shared" si="44"/>
        <v>104400</v>
      </c>
      <c r="BA62" s="1">
        <f t="shared" si="45"/>
        <v>104400</v>
      </c>
      <c r="BC62" s="1">
        <f t="shared" si="46"/>
        <v>104400</v>
      </c>
      <c r="BE62" s="41">
        <f t="shared" si="14"/>
        <v>24</v>
      </c>
      <c r="BF62" s="42" t="str">
        <f t="shared" si="15"/>
        <v/>
      </c>
      <c r="BG62" s="42" t="str">
        <f t="shared" si="16"/>
        <v/>
      </c>
      <c r="BH62" s="42" t="str">
        <f t="shared" si="17"/>
        <v>0</v>
      </c>
      <c r="BI62" s="286" t="str">
        <f t="shared" si="18"/>
        <v/>
      </c>
      <c r="BJ62" s="288" t="str">
        <f t="shared" si="19"/>
        <v/>
      </c>
      <c r="BK62" s="287" t="str">
        <f t="shared" si="20"/>
        <v/>
      </c>
      <c r="BL62" s="42"/>
      <c r="BM62" s="42" t="str">
        <f t="shared" si="21"/>
        <v/>
      </c>
      <c r="BN62" s="42" t="str">
        <f t="shared" si="22"/>
        <v/>
      </c>
      <c r="BO62" s="42" t="str">
        <f t="shared" si="23"/>
        <v>0</v>
      </c>
      <c r="BP62" s="286" t="str">
        <f t="shared" si="24"/>
        <v/>
      </c>
      <c r="BQ62" s="42" t="str">
        <f t="shared" si="25"/>
        <v/>
      </c>
      <c r="BR62" s="42" t="str">
        <f t="shared" si="26"/>
        <v/>
      </c>
      <c r="BS62" s="42"/>
      <c r="BT62" s="42" t="str">
        <f t="shared" si="27"/>
        <v/>
      </c>
      <c r="BU62" s="42" t="str">
        <f t="shared" si="28"/>
        <v/>
      </c>
      <c r="BV62" s="42" t="str">
        <f t="shared" si="29"/>
        <v>0</v>
      </c>
      <c r="BW62" s="286" t="str">
        <f t="shared" si="30"/>
        <v/>
      </c>
      <c r="BX62" s="288" t="str">
        <f t="shared" si="31"/>
        <v/>
      </c>
      <c r="BY62" s="287" t="str">
        <f t="shared" si="32"/>
        <v/>
      </c>
      <c r="BZ62" s="42"/>
      <c r="CA62" s="42" t="str">
        <f t="shared" si="33"/>
        <v/>
      </c>
      <c r="CB62" s="42" t="str">
        <f t="shared" si="34"/>
        <v/>
      </c>
      <c r="CC62" s="42" t="str">
        <f t="shared" si="35"/>
        <v>0</v>
      </c>
      <c r="CD62" s="289" t="str">
        <f t="shared" si="36"/>
        <v/>
      </c>
      <c r="CE62" s="42" t="str">
        <f t="shared" si="37"/>
        <v/>
      </c>
      <c r="CF62" s="42" t="str">
        <f t="shared" si="38"/>
        <v/>
      </c>
      <c r="CG62" s="42"/>
      <c r="CH62" s="43"/>
    </row>
    <row r="63" spans="1:86" ht="15.75" hidden="1" thickBot="1">
      <c r="C63" s="1">
        <f t="shared" si="47"/>
        <v>98400</v>
      </c>
      <c r="E63" s="1">
        <f t="shared" si="48"/>
        <v>98400</v>
      </c>
      <c r="F63" s="1">
        <v>66300</v>
      </c>
      <c r="G63" s="1">
        <v>77700</v>
      </c>
      <c r="H63" s="1">
        <v>59100</v>
      </c>
      <c r="I63" s="1">
        <v>93000</v>
      </c>
      <c r="K63" s="34">
        <v>31100</v>
      </c>
      <c r="L63" s="34"/>
      <c r="M63" s="34">
        <v>31400</v>
      </c>
      <c r="N63" s="31">
        <v>32000</v>
      </c>
      <c r="O63" s="31">
        <v>33700</v>
      </c>
      <c r="P63" s="31">
        <v>36400</v>
      </c>
      <c r="Q63" s="36"/>
      <c r="R63" s="36">
        <v>37600</v>
      </c>
      <c r="S63" s="142">
        <v>39400</v>
      </c>
      <c r="T63" s="143">
        <v>46100</v>
      </c>
      <c r="U63" s="143">
        <v>50400</v>
      </c>
      <c r="V63" s="143"/>
      <c r="W63" s="31">
        <v>98400</v>
      </c>
      <c r="X63" s="31">
        <v>106300</v>
      </c>
      <c r="Y63" s="30">
        <v>117900</v>
      </c>
      <c r="Z63" s="30">
        <v>124300</v>
      </c>
      <c r="AA63" s="30"/>
      <c r="AB63" s="30">
        <v>131800</v>
      </c>
      <c r="AC63" s="37">
        <v>139900</v>
      </c>
      <c r="AD63" s="37">
        <v>155900</v>
      </c>
      <c r="AE63" s="30"/>
      <c r="AF63" s="30"/>
      <c r="AG63" s="148"/>
      <c r="AH63" s="148"/>
      <c r="AI63" s="148"/>
      <c r="AJ63" s="3"/>
      <c r="AK63" s="3"/>
      <c r="AL63" s="3"/>
      <c r="AO63" s="1">
        <f t="shared" si="39"/>
        <v>107500</v>
      </c>
      <c r="AP63" s="50"/>
      <c r="AQ63" s="50">
        <f t="shared" si="40"/>
        <v>107500</v>
      </c>
      <c r="AR63" s="50"/>
      <c r="AS63" s="1">
        <f t="shared" si="41"/>
        <v>107500</v>
      </c>
      <c r="AU63" s="1">
        <f t="shared" si="42"/>
        <v>107500</v>
      </c>
      <c r="AW63" s="1">
        <f t="shared" si="43"/>
        <v>107500</v>
      </c>
      <c r="AY63" s="1">
        <f t="shared" si="44"/>
        <v>107500</v>
      </c>
      <c r="BA63" s="1">
        <f t="shared" si="45"/>
        <v>107500</v>
      </c>
      <c r="BC63" s="1">
        <f t="shared" si="46"/>
        <v>107500</v>
      </c>
      <c r="BE63" s="41">
        <f t="shared" si="14"/>
        <v>25</v>
      </c>
      <c r="BF63" s="48" t="str">
        <f t="shared" si="15"/>
        <v/>
      </c>
      <c r="BG63" s="42" t="str">
        <f t="shared" si="16"/>
        <v/>
      </c>
      <c r="BH63" s="42" t="str">
        <f t="shared" si="17"/>
        <v>0</v>
      </c>
      <c r="BI63" s="286" t="str">
        <f t="shared" si="18"/>
        <v/>
      </c>
      <c r="BJ63" s="288" t="str">
        <f t="shared" si="19"/>
        <v/>
      </c>
      <c r="BK63" s="287" t="str">
        <f t="shared" si="20"/>
        <v/>
      </c>
      <c r="BL63" s="48"/>
      <c r="BM63" s="48" t="str">
        <f t="shared" si="21"/>
        <v/>
      </c>
      <c r="BN63" s="48" t="str">
        <f t="shared" si="22"/>
        <v/>
      </c>
      <c r="BO63" s="42" t="str">
        <f t="shared" si="23"/>
        <v>0</v>
      </c>
      <c r="BP63" s="286" t="str">
        <f t="shared" si="24"/>
        <v/>
      </c>
      <c r="BQ63" s="42" t="str">
        <f t="shared" si="25"/>
        <v/>
      </c>
      <c r="BR63" s="42" t="str">
        <f t="shared" si="26"/>
        <v/>
      </c>
      <c r="BS63" s="48"/>
      <c r="BT63" s="42" t="str">
        <f t="shared" si="27"/>
        <v/>
      </c>
      <c r="BU63" s="42" t="str">
        <f t="shared" si="28"/>
        <v/>
      </c>
      <c r="BV63" s="42" t="str">
        <f t="shared" si="29"/>
        <v>0</v>
      </c>
      <c r="BW63" s="286" t="str">
        <f t="shared" si="30"/>
        <v/>
      </c>
      <c r="BX63" s="288" t="str">
        <f t="shared" si="31"/>
        <v/>
      </c>
      <c r="BY63" s="287" t="str">
        <f t="shared" si="32"/>
        <v/>
      </c>
      <c r="BZ63" s="48"/>
      <c r="CA63" s="42" t="str">
        <f t="shared" si="33"/>
        <v/>
      </c>
      <c r="CB63" s="42" t="str">
        <f t="shared" si="34"/>
        <v/>
      </c>
      <c r="CC63" s="42" t="str">
        <f t="shared" si="35"/>
        <v>0</v>
      </c>
      <c r="CD63" s="289" t="str">
        <f t="shared" si="36"/>
        <v/>
      </c>
      <c r="CE63" s="42" t="str">
        <f t="shared" si="37"/>
        <v/>
      </c>
      <c r="CF63" s="42" t="str">
        <f t="shared" si="38"/>
        <v/>
      </c>
      <c r="CG63" s="48"/>
      <c r="CH63" s="49"/>
    </row>
    <row r="64" spans="1:86" hidden="1">
      <c r="C64" s="1">
        <f t="shared" si="47"/>
        <v>101400</v>
      </c>
      <c r="E64" s="1">
        <f t="shared" si="48"/>
        <v>101400</v>
      </c>
      <c r="F64" s="31">
        <v>68300</v>
      </c>
      <c r="G64" s="35">
        <v>80000</v>
      </c>
      <c r="H64" s="30">
        <v>60900</v>
      </c>
      <c r="I64" s="31">
        <v>95800</v>
      </c>
      <c r="J64" s="31"/>
      <c r="K64" s="34">
        <v>32000</v>
      </c>
      <c r="L64" s="34"/>
      <c r="M64" s="34">
        <v>32300</v>
      </c>
      <c r="N64" s="31">
        <v>33000</v>
      </c>
      <c r="O64" s="31">
        <v>34700</v>
      </c>
      <c r="P64" s="30">
        <v>37500</v>
      </c>
      <c r="Q64" s="35"/>
      <c r="R64" s="35">
        <v>38700</v>
      </c>
      <c r="S64" s="142">
        <v>40600</v>
      </c>
      <c r="T64" s="144">
        <v>47500</v>
      </c>
      <c r="U64" s="144">
        <v>51900</v>
      </c>
      <c r="V64" s="144"/>
      <c r="W64" s="37">
        <v>101400</v>
      </c>
      <c r="X64" s="37">
        <v>109500</v>
      </c>
      <c r="Y64" s="37">
        <v>121400</v>
      </c>
      <c r="Z64" s="37">
        <v>128000</v>
      </c>
      <c r="AA64" s="37"/>
      <c r="AB64" s="37">
        <v>135800</v>
      </c>
      <c r="AC64" s="37">
        <v>144100</v>
      </c>
      <c r="AD64" s="37">
        <v>160600</v>
      </c>
      <c r="AE64" s="148"/>
      <c r="AF64" s="148"/>
      <c r="AG64" s="148"/>
      <c r="AH64" s="148"/>
      <c r="AI64" s="148"/>
      <c r="AJ64" s="3"/>
      <c r="AK64" s="3"/>
      <c r="AL64" s="3"/>
      <c r="AO64" s="1">
        <f t="shared" si="39"/>
        <v>110700</v>
      </c>
      <c r="AP64" s="50"/>
      <c r="AQ64" s="50">
        <f t="shared" si="40"/>
        <v>110700</v>
      </c>
      <c r="AR64" s="50"/>
      <c r="AS64" s="1">
        <f t="shared" si="41"/>
        <v>110700</v>
      </c>
      <c r="AU64" s="1">
        <f t="shared" si="42"/>
        <v>110700</v>
      </c>
      <c r="AW64" s="1">
        <f t="shared" si="43"/>
        <v>110700</v>
      </c>
      <c r="AY64" s="1">
        <f t="shared" si="44"/>
        <v>110700</v>
      </c>
      <c r="BA64" s="1">
        <f t="shared" si="45"/>
        <v>110700</v>
      </c>
      <c r="BC64" s="1">
        <f t="shared" si="46"/>
        <v>110700</v>
      </c>
    </row>
    <row r="65" spans="3:55" hidden="1">
      <c r="C65" s="1">
        <f t="shared" si="47"/>
        <v>104400</v>
      </c>
      <c r="E65" s="1">
        <f t="shared" si="48"/>
        <v>104400</v>
      </c>
      <c r="F65" s="31">
        <v>70300</v>
      </c>
      <c r="G65" s="36">
        <v>82400</v>
      </c>
      <c r="H65" s="31">
        <v>62700</v>
      </c>
      <c r="I65" s="31">
        <v>98700</v>
      </c>
      <c r="J65" s="31"/>
      <c r="K65" s="31">
        <v>33000</v>
      </c>
      <c r="L65" s="31"/>
      <c r="M65" s="31">
        <v>33300</v>
      </c>
      <c r="N65" s="31">
        <v>34000</v>
      </c>
      <c r="O65" s="31">
        <v>35700</v>
      </c>
      <c r="P65" s="31">
        <v>38600</v>
      </c>
      <c r="Q65" s="36"/>
      <c r="R65" s="36">
        <v>39900</v>
      </c>
      <c r="S65" s="142">
        <v>41800</v>
      </c>
      <c r="T65" s="143">
        <v>48900</v>
      </c>
      <c r="U65" s="143">
        <v>53500</v>
      </c>
      <c r="V65" s="143"/>
      <c r="W65" s="37">
        <v>104400</v>
      </c>
      <c r="X65" s="37">
        <v>112800</v>
      </c>
      <c r="Y65" s="37">
        <v>125000</v>
      </c>
      <c r="Z65" s="37">
        <v>131800</v>
      </c>
      <c r="AA65" s="37"/>
      <c r="AB65" s="37">
        <v>139900</v>
      </c>
      <c r="AC65" s="37">
        <v>148400</v>
      </c>
      <c r="AD65" s="37">
        <v>165400</v>
      </c>
      <c r="AE65" s="148"/>
      <c r="AF65" s="148"/>
      <c r="AG65" s="148"/>
      <c r="AH65" s="148"/>
      <c r="AI65" s="148"/>
      <c r="AJ65" s="3"/>
      <c r="AK65" s="3"/>
      <c r="AL65" s="3"/>
      <c r="AO65" s="1">
        <f t="shared" si="39"/>
        <v>114000</v>
      </c>
      <c r="AP65" s="50"/>
      <c r="AQ65" s="50">
        <f t="shared" si="40"/>
        <v>114000</v>
      </c>
      <c r="AR65" s="50"/>
      <c r="AS65" s="1">
        <f t="shared" si="41"/>
        <v>114000</v>
      </c>
      <c r="AU65" s="1">
        <f t="shared" si="42"/>
        <v>114000</v>
      </c>
      <c r="AW65" s="1">
        <f t="shared" si="43"/>
        <v>114000</v>
      </c>
      <c r="AY65" s="1">
        <f t="shared" si="44"/>
        <v>114000</v>
      </c>
      <c r="BA65" s="1">
        <f t="shared" si="45"/>
        <v>114000</v>
      </c>
      <c r="BC65" s="1">
        <f t="shared" si="46"/>
        <v>114000</v>
      </c>
    </row>
    <row r="66" spans="3:55" hidden="1">
      <c r="C66" s="1">
        <f t="shared" si="47"/>
        <v>107500</v>
      </c>
      <c r="E66" s="1">
        <f t="shared" si="48"/>
        <v>107500</v>
      </c>
      <c r="F66" s="30">
        <v>72400</v>
      </c>
      <c r="G66" s="35">
        <v>84900</v>
      </c>
      <c r="H66" s="31">
        <v>64600</v>
      </c>
      <c r="I66" s="37">
        <v>101700</v>
      </c>
      <c r="J66" s="37"/>
      <c r="K66" s="31">
        <v>34000</v>
      </c>
      <c r="L66" s="31"/>
      <c r="M66" s="31">
        <v>34300</v>
      </c>
      <c r="N66" s="31">
        <v>35000</v>
      </c>
      <c r="O66" s="30">
        <v>36800</v>
      </c>
      <c r="P66" s="31">
        <v>39800</v>
      </c>
      <c r="Q66" s="36"/>
      <c r="R66" s="36">
        <v>41100</v>
      </c>
      <c r="S66" s="142">
        <v>43300</v>
      </c>
      <c r="T66" s="143">
        <v>50400</v>
      </c>
      <c r="U66" s="143">
        <v>55100</v>
      </c>
      <c r="V66" s="143"/>
      <c r="W66" s="37">
        <v>107500</v>
      </c>
      <c r="X66" s="37">
        <v>116200</v>
      </c>
      <c r="Y66" s="30">
        <v>128800</v>
      </c>
      <c r="Z66" s="30">
        <v>135800</v>
      </c>
      <c r="AA66" s="30"/>
      <c r="AB66" s="30">
        <v>144100</v>
      </c>
      <c r="AC66" s="30">
        <v>152900</v>
      </c>
      <c r="AD66" s="30">
        <v>170400</v>
      </c>
      <c r="AE66" s="3"/>
      <c r="AF66" s="3"/>
      <c r="AG66" s="3"/>
      <c r="AH66" s="3"/>
      <c r="AI66" s="3"/>
      <c r="AJ66" s="3"/>
      <c r="AK66" s="3"/>
      <c r="AL66" s="3"/>
      <c r="AO66" s="1">
        <f t="shared" si="39"/>
        <v>117400</v>
      </c>
      <c r="AP66" s="50"/>
      <c r="AQ66" s="50">
        <f t="shared" si="40"/>
        <v>117400</v>
      </c>
      <c r="AR66" s="50"/>
      <c r="AS66" s="1">
        <f t="shared" si="41"/>
        <v>117400</v>
      </c>
      <c r="AU66" s="1">
        <f t="shared" si="42"/>
        <v>117400</v>
      </c>
      <c r="AW66" s="1">
        <f t="shared" si="43"/>
        <v>117400</v>
      </c>
      <c r="AY66" s="1">
        <f t="shared" si="44"/>
        <v>117400</v>
      </c>
      <c r="BA66" s="1">
        <f t="shared" si="45"/>
        <v>117400</v>
      </c>
      <c r="BC66" s="1">
        <f t="shared" si="46"/>
        <v>117400</v>
      </c>
    </row>
    <row r="67" spans="3:55" hidden="1">
      <c r="C67" s="1">
        <f t="shared" si="47"/>
        <v>110700</v>
      </c>
      <c r="E67" s="1">
        <f t="shared" si="48"/>
        <v>110700</v>
      </c>
      <c r="F67" s="31">
        <v>74600</v>
      </c>
      <c r="G67" s="35">
        <v>87400</v>
      </c>
      <c r="H67" s="31">
        <v>66500</v>
      </c>
      <c r="I67" s="37">
        <v>104800</v>
      </c>
      <c r="J67" s="37"/>
      <c r="K67" s="31">
        <v>35000</v>
      </c>
      <c r="L67" s="31"/>
      <c r="M67" s="31">
        <v>35300</v>
      </c>
      <c r="N67" s="31">
        <v>36100</v>
      </c>
      <c r="O67" s="31">
        <v>37900</v>
      </c>
      <c r="P67" s="34">
        <v>41000</v>
      </c>
      <c r="Q67" s="145"/>
      <c r="R67" s="145">
        <v>42300</v>
      </c>
      <c r="S67" s="142">
        <v>44400</v>
      </c>
      <c r="T67" s="146">
        <v>51900</v>
      </c>
      <c r="U67" s="146">
        <v>56800</v>
      </c>
      <c r="V67" s="146"/>
      <c r="W67" s="30">
        <v>110700</v>
      </c>
      <c r="X67" s="30">
        <v>119700</v>
      </c>
      <c r="Y67" s="37">
        <v>132700</v>
      </c>
      <c r="Z67" s="37">
        <v>139900</v>
      </c>
      <c r="AA67" s="37"/>
      <c r="AB67" s="37">
        <v>148400</v>
      </c>
      <c r="AC67" s="30">
        <v>157500</v>
      </c>
      <c r="AD67" s="30">
        <v>175500</v>
      </c>
      <c r="AE67" s="3"/>
      <c r="AF67" s="3"/>
      <c r="AG67" s="3"/>
      <c r="AH67" s="3"/>
      <c r="AI67" s="3"/>
      <c r="AJ67" s="3"/>
      <c r="AK67" s="3"/>
      <c r="AL67" s="3"/>
      <c r="AO67" s="1">
        <f t="shared" si="39"/>
        <v>120900</v>
      </c>
      <c r="AP67" s="50"/>
      <c r="AQ67" s="50">
        <f t="shared" si="40"/>
        <v>120900</v>
      </c>
      <c r="AR67" s="50"/>
      <c r="AS67" s="1">
        <f t="shared" si="41"/>
        <v>120900</v>
      </c>
      <c r="AU67" s="1">
        <f t="shared" si="42"/>
        <v>120900</v>
      </c>
      <c r="AW67" s="1">
        <f t="shared" si="43"/>
        <v>120900</v>
      </c>
      <c r="AY67" s="1">
        <f t="shared" si="44"/>
        <v>120900</v>
      </c>
      <c r="BA67" s="1">
        <f t="shared" si="45"/>
        <v>120900</v>
      </c>
      <c r="BC67" s="1">
        <f t="shared" si="46"/>
        <v>120900</v>
      </c>
    </row>
    <row r="68" spans="3:55" hidden="1">
      <c r="C68" s="1">
        <f t="shared" si="47"/>
        <v>114000</v>
      </c>
      <c r="E68" s="1">
        <f t="shared" si="48"/>
        <v>114000</v>
      </c>
      <c r="F68" s="31">
        <v>76800</v>
      </c>
      <c r="G68" s="36">
        <v>90000</v>
      </c>
      <c r="H68" s="30">
        <v>68500</v>
      </c>
      <c r="I68" s="37">
        <v>107900</v>
      </c>
      <c r="J68" s="37"/>
      <c r="K68" s="31">
        <v>36100</v>
      </c>
      <c r="L68" s="31"/>
      <c r="M68" s="31">
        <v>36400</v>
      </c>
      <c r="N68" s="31">
        <v>37200</v>
      </c>
      <c r="O68" s="31">
        <v>39000</v>
      </c>
      <c r="P68" s="34">
        <v>42200</v>
      </c>
      <c r="Q68" s="145"/>
      <c r="R68" s="145">
        <v>43600</v>
      </c>
      <c r="S68" s="142">
        <v>45700</v>
      </c>
      <c r="T68" s="146">
        <v>53500</v>
      </c>
      <c r="U68" s="146">
        <v>58500</v>
      </c>
      <c r="V68" s="146"/>
      <c r="W68" s="30">
        <v>114000</v>
      </c>
      <c r="X68" s="30">
        <v>123300</v>
      </c>
      <c r="Y68" s="30">
        <v>136700</v>
      </c>
      <c r="Z68" s="30">
        <v>144100</v>
      </c>
      <c r="AA68" s="30"/>
      <c r="AB68" s="30">
        <v>152900</v>
      </c>
      <c r="AC68" s="37">
        <v>162200</v>
      </c>
      <c r="AD68" s="37">
        <v>180800</v>
      </c>
      <c r="AE68" s="3"/>
      <c r="AF68" s="3"/>
      <c r="AG68" s="3"/>
      <c r="AH68" s="3"/>
      <c r="AI68" s="3"/>
      <c r="AJ68" s="3"/>
      <c r="AK68" s="3"/>
      <c r="AL68" s="3"/>
      <c r="AO68" s="1">
        <f t="shared" si="39"/>
        <v>124500</v>
      </c>
      <c r="AP68" s="50"/>
      <c r="AQ68" s="50">
        <f t="shared" si="40"/>
        <v>124500</v>
      </c>
      <c r="AR68" s="50"/>
      <c r="AS68" s="1">
        <f t="shared" si="41"/>
        <v>124500</v>
      </c>
      <c r="AU68" s="1">
        <f t="shared" si="42"/>
        <v>124500</v>
      </c>
      <c r="AW68" s="1">
        <f t="shared" si="43"/>
        <v>124500</v>
      </c>
      <c r="AY68" s="1">
        <f t="shared" si="44"/>
        <v>124500</v>
      </c>
      <c r="BA68" s="1">
        <f t="shared" si="45"/>
        <v>124500</v>
      </c>
      <c r="BC68" s="1">
        <f t="shared" si="46"/>
        <v>124500</v>
      </c>
    </row>
    <row r="69" spans="3:55" hidden="1">
      <c r="C69" s="1">
        <f t="shared" si="47"/>
        <v>117400</v>
      </c>
      <c r="E69" s="1">
        <f t="shared" si="48"/>
        <v>117400</v>
      </c>
      <c r="F69" s="30">
        <v>79100</v>
      </c>
      <c r="G69" s="36">
        <v>92700</v>
      </c>
      <c r="H69" s="31">
        <v>70600</v>
      </c>
      <c r="I69" s="30">
        <v>111100</v>
      </c>
      <c r="J69" s="30"/>
      <c r="K69" s="34">
        <v>37200</v>
      </c>
      <c r="L69" s="34"/>
      <c r="M69" s="34">
        <v>37500</v>
      </c>
      <c r="N69" s="30">
        <v>38300</v>
      </c>
      <c r="O69" s="31">
        <v>40200</v>
      </c>
      <c r="P69" s="34">
        <v>43500</v>
      </c>
      <c r="Q69" s="145"/>
      <c r="R69" s="145">
        <v>44900</v>
      </c>
      <c r="S69" s="142">
        <v>47100</v>
      </c>
      <c r="T69" s="146">
        <v>55100</v>
      </c>
      <c r="U69" s="146">
        <v>60300</v>
      </c>
      <c r="V69" s="146"/>
      <c r="W69" s="30">
        <v>117400</v>
      </c>
      <c r="X69" s="30">
        <v>127000</v>
      </c>
      <c r="Y69" s="37">
        <v>140800</v>
      </c>
      <c r="Z69" s="37">
        <v>148400</v>
      </c>
      <c r="AA69" s="37"/>
      <c r="AB69" s="37">
        <v>157500</v>
      </c>
      <c r="AC69" s="37">
        <v>167100</v>
      </c>
      <c r="AD69" s="37">
        <v>186200</v>
      </c>
      <c r="AE69" s="3"/>
      <c r="AF69" s="3"/>
      <c r="AG69" s="3"/>
      <c r="AH69" s="3"/>
      <c r="AI69" s="3"/>
      <c r="AJ69" s="3"/>
      <c r="AK69" s="3"/>
      <c r="AL69" s="3"/>
      <c r="AO69" s="1">
        <f t="shared" si="39"/>
        <v>128200</v>
      </c>
      <c r="AP69" s="50"/>
      <c r="AQ69" s="50">
        <f t="shared" si="40"/>
        <v>128200</v>
      </c>
      <c r="AR69" s="50"/>
      <c r="AS69" s="1">
        <f t="shared" si="41"/>
        <v>128200</v>
      </c>
      <c r="AU69" s="1">
        <f t="shared" si="42"/>
        <v>128200</v>
      </c>
      <c r="AW69" s="1">
        <f t="shared" si="43"/>
        <v>128200</v>
      </c>
      <c r="AY69" s="1">
        <f t="shared" si="44"/>
        <v>128200</v>
      </c>
      <c r="BA69" s="1">
        <f t="shared" si="45"/>
        <v>128200</v>
      </c>
      <c r="BC69" s="1">
        <f t="shared" si="46"/>
        <v>128200</v>
      </c>
    </row>
    <row r="70" spans="3:55" hidden="1">
      <c r="C70" s="1">
        <f t="shared" si="47"/>
        <v>120900</v>
      </c>
      <c r="E70" s="1">
        <f t="shared" si="48"/>
        <v>120900</v>
      </c>
      <c r="F70" s="30">
        <v>81500</v>
      </c>
      <c r="G70" s="35">
        <v>95500</v>
      </c>
      <c r="H70" s="31">
        <v>72700</v>
      </c>
      <c r="I70" s="30">
        <v>114400</v>
      </c>
      <c r="J70" s="30"/>
      <c r="K70" s="34">
        <v>38300</v>
      </c>
      <c r="L70" s="34"/>
      <c r="M70" s="34">
        <v>38600</v>
      </c>
      <c r="N70" s="31">
        <v>39400</v>
      </c>
      <c r="O70" s="31">
        <v>41400</v>
      </c>
      <c r="P70" s="30">
        <v>44800</v>
      </c>
      <c r="Q70" s="35"/>
      <c r="R70" s="35">
        <v>46200</v>
      </c>
      <c r="S70" s="142">
        <v>48500</v>
      </c>
      <c r="T70" s="144">
        <v>56800</v>
      </c>
      <c r="U70" s="144">
        <v>62100</v>
      </c>
      <c r="V70" s="144"/>
      <c r="W70" s="37">
        <v>120900</v>
      </c>
      <c r="X70" s="37">
        <v>130800</v>
      </c>
      <c r="Y70" s="37">
        <v>145000</v>
      </c>
      <c r="Z70" s="37">
        <v>152900</v>
      </c>
      <c r="AA70" s="37"/>
      <c r="AB70" s="37">
        <v>162200</v>
      </c>
      <c r="AC70" s="30">
        <v>172100</v>
      </c>
      <c r="AD70" s="30">
        <v>191800</v>
      </c>
      <c r="AE70" s="3"/>
      <c r="AF70" s="3"/>
      <c r="AG70" s="3"/>
      <c r="AH70" s="3"/>
      <c r="AI70" s="3"/>
      <c r="AJ70" s="3"/>
      <c r="AK70" s="3"/>
      <c r="AL70" s="3"/>
      <c r="AO70" s="1">
        <f t="shared" si="39"/>
        <v>132000</v>
      </c>
      <c r="AP70" s="50"/>
      <c r="AQ70" s="50">
        <f t="shared" si="40"/>
        <v>132000</v>
      </c>
      <c r="AR70" s="50"/>
      <c r="AS70" s="1">
        <f t="shared" si="41"/>
        <v>132000</v>
      </c>
      <c r="AU70" s="1">
        <f t="shared" si="42"/>
        <v>132000</v>
      </c>
      <c r="AW70" s="1">
        <f t="shared" si="43"/>
        <v>132000</v>
      </c>
      <c r="AY70" s="1">
        <f t="shared" si="44"/>
        <v>132000</v>
      </c>
      <c r="BA70" s="1">
        <f t="shared" si="45"/>
        <v>132000</v>
      </c>
      <c r="BC70" s="1">
        <f t="shared" si="46"/>
        <v>132000</v>
      </c>
    </row>
    <row r="71" spans="3:55" hidden="1">
      <c r="C71" s="1">
        <f t="shared" si="47"/>
        <v>124500</v>
      </c>
      <c r="E71" s="1">
        <f t="shared" si="48"/>
        <v>124500</v>
      </c>
      <c r="F71" s="31">
        <v>83900</v>
      </c>
      <c r="G71" s="35">
        <v>98400</v>
      </c>
      <c r="H71" s="31">
        <v>74900</v>
      </c>
      <c r="I71" s="30">
        <v>117800</v>
      </c>
      <c r="J71" s="30"/>
      <c r="K71" s="34">
        <v>39400</v>
      </c>
      <c r="L71" s="34"/>
      <c r="M71" s="34">
        <v>39800</v>
      </c>
      <c r="N71" s="31">
        <v>40600</v>
      </c>
      <c r="O71" s="31">
        <v>42600</v>
      </c>
      <c r="P71" s="34">
        <v>46100</v>
      </c>
      <c r="Q71" s="145"/>
      <c r="R71" s="145">
        <v>47600</v>
      </c>
      <c r="S71" s="142">
        <v>50000</v>
      </c>
      <c r="T71" s="146">
        <v>58500</v>
      </c>
      <c r="U71" s="146">
        <v>64000</v>
      </c>
      <c r="V71" s="146"/>
      <c r="W71" s="37">
        <v>124500</v>
      </c>
      <c r="X71" s="37">
        <v>134700</v>
      </c>
      <c r="Y71" s="37">
        <v>149400</v>
      </c>
      <c r="Z71" s="37">
        <v>157500</v>
      </c>
      <c r="AA71" s="37"/>
      <c r="AB71" s="37">
        <v>167100</v>
      </c>
      <c r="AC71" s="30">
        <v>177300</v>
      </c>
      <c r="AD71" s="30">
        <v>197600</v>
      </c>
      <c r="AE71" s="3"/>
      <c r="AF71" s="3"/>
      <c r="AG71" s="3"/>
      <c r="AH71" s="3"/>
      <c r="AI71" s="3"/>
      <c r="AJ71" s="3"/>
      <c r="AK71" s="3"/>
      <c r="AL71" s="3"/>
      <c r="AO71" s="1">
        <f t="shared" si="39"/>
        <v>136000</v>
      </c>
      <c r="AP71" s="50"/>
      <c r="AQ71" s="50">
        <f t="shared" si="40"/>
        <v>136000</v>
      </c>
      <c r="AR71" s="50"/>
      <c r="AS71" s="1">
        <f t="shared" si="41"/>
        <v>136000</v>
      </c>
      <c r="AU71" s="1">
        <f t="shared" si="42"/>
        <v>136000</v>
      </c>
      <c r="AW71" s="1">
        <f t="shared" si="43"/>
        <v>136000</v>
      </c>
      <c r="AY71" s="1">
        <f t="shared" si="44"/>
        <v>136000</v>
      </c>
      <c r="BA71" s="1">
        <f t="shared" si="45"/>
        <v>136000</v>
      </c>
      <c r="BC71" s="1">
        <f t="shared" si="46"/>
        <v>136000</v>
      </c>
    </row>
    <row r="72" spans="3:55" hidden="1">
      <c r="C72" s="1">
        <f t="shared" si="47"/>
        <v>128200</v>
      </c>
      <c r="E72" s="1">
        <f t="shared" si="48"/>
        <v>128200</v>
      </c>
      <c r="F72" s="30">
        <v>86400</v>
      </c>
      <c r="G72" s="35">
        <v>101400</v>
      </c>
      <c r="H72" s="31">
        <v>77100</v>
      </c>
      <c r="I72" s="37">
        <v>121300</v>
      </c>
      <c r="J72" s="37"/>
      <c r="K72" s="31">
        <v>40600</v>
      </c>
      <c r="L72" s="31"/>
      <c r="M72" s="31">
        <v>41000</v>
      </c>
      <c r="N72" s="31">
        <v>41800</v>
      </c>
      <c r="O72" s="31">
        <v>43900</v>
      </c>
      <c r="P72" s="34">
        <v>47500</v>
      </c>
      <c r="Q72" s="145"/>
      <c r="R72" s="145">
        <v>49000</v>
      </c>
      <c r="S72" s="142">
        <v>51500</v>
      </c>
      <c r="T72" s="146">
        <v>60300</v>
      </c>
      <c r="U72" s="146">
        <v>65900</v>
      </c>
      <c r="V72" s="146"/>
      <c r="W72" s="37">
        <v>128200</v>
      </c>
      <c r="X72" s="37">
        <v>138700</v>
      </c>
      <c r="Y72" s="30">
        <v>153900</v>
      </c>
      <c r="Z72" s="30">
        <v>162200</v>
      </c>
      <c r="AA72" s="30"/>
      <c r="AB72" s="30">
        <v>172100</v>
      </c>
      <c r="AC72" s="30">
        <v>182600</v>
      </c>
      <c r="AD72" s="30">
        <v>203500</v>
      </c>
      <c r="AE72" s="3"/>
      <c r="AF72" s="3"/>
      <c r="AG72" s="3"/>
      <c r="AH72" s="3"/>
      <c r="AI72" s="3"/>
      <c r="AJ72" s="3"/>
      <c r="AK72" s="3"/>
      <c r="AL72" s="3"/>
      <c r="AO72" s="1">
        <f t="shared" si="39"/>
        <v>140100</v>
      </c>
      <c r="AP72" s="50"/>
      <c r="AQ72" s="50">
        <f t="shared" si="40"/>
        <v>140100</v>
      </c>
      <c r="AR72" s="50"/>
      <c r="AS72" s="1">
        <f t="shared" si="41"/>
        <v>140100</v>
      </c>
      <c r="AU72" s="1">
        <f t="shared" si="42"/>
        <v>140100</v>
      </c>
      <c r="AW72" s="1">
        <f t="shared" si="43"/>
        <v>140100</v>
      </c>
      <c r="AY72" s="1">
        <f t="shared" si="44"/>
        <v>140100</v>
      </c>
      <c r="BA72" s="1">
        <f t="shared" si="45"/>
        <v>140100</v>
      </c>
      <c r="BC72" s="1">
        <f t="shared" si="46"/>
        <v>140100</v>
      </c>
    </row>
    <row r="73" spans="3:55" hidden="1">
      <c r="C73" s="1">
        <f t="shared" si="47"/>
        <v>132000</v>
      </c>
      <c r="E73" s="1">
        <f t="shared" si="48"/>
        <v>132000</v>
      </c>
      <c r="F73" s="30">
        <v>89000</v>
      </c>
      <c r="G73" s="35">
        <v>104400</v>
      </c>
      <c r="H73" s="31">
        <v>79400</v>
      </c>
      <c r="I73" s="37">
        <v>124900</v>
      </c>
      <c r="J73" s="37"/>
      <c r="K73" s="31">
        <v>41800</v>
      </c>
      <c r="L73" s="31"/>
      <c r="M73" s="31">
        <v>42200</v>
      </c>
      <c r="N73" s="31">
        <v>43100</v>
      </c>
      <c r="O73" s="30">
        <v>45200</v>
      </c>
      <c r="P73" s="31">
        <v>48900</v>
      </c>
      <c r="Q73" s="36"/>
      <c r="R73" s="36">
        <v>50500</v>
      </c>
      <c r="S73" s="142">
        <v>53000</v>
      </c>
      <c r="T73" s="143">
        <v>62100</v>
      </c>
      <c r="U73" s="143">
        <v>67900</v>
      </c>
      <c r="V73" s="143"/>
      <c r="W73" s="30">
        <v>132000</v>
      </c>
      <c r="X73" s="30">
        <v>142900</v>
      </c>
      <c r="Y73" s="37">
        <v>158500</v>
      </c>
      <c r="Z73" s="37">
        <v>167100</v>
      </c>
      <c r="AA73" s="37"/>
      <c r="AB73" s="37">
        <v>177300</v>
      </c>
      <c r="AC73" s="30">
        <v>188100</v>
      </c>
      <c r="AD73" s="30"/>
      <c r="AE73" s="3"/>
      <c r="AF73" s="3"/>
      <c r="AG73" s="3"/>
      <c r="AH73" s="3"/>
      <c r="AI73" s="3"/>
      <c r="AJ73" s="3"/>
      <c r="AK73" s="3"/>
      <c r="AL73" s="3"/>
      <c r="AO73" s="1">
        <f t="shared" si="39"/>
        <v>144300</v>
      </c>
      <c r="AP73" s="50"/>
      <c r="AQ73" s="50">
        <f t="shared" si="40"/>
        <v>144300</v>
      </c>
      <c r="AR73" s="50"/>
      <c r="AS73" s="1">
        <f t="shared" si="41"/>
        <v>144300</v>
      </c>
      <c r="AU73" s="1">
        <f t="shared" si="42"/>
        <v>144300</v>
      </c>
      <c r="AW73" s="1">
        <f t="shared" si="43"/>
        <v>144300</v>
      </c>
      <c r="AY73" s="1">
        <f t="shared" si="44"/>
        <v>144300</v>
      </c>
      <c r="BA73" s="1">
        <f t="shared" si="45"/>
        <v>144300</v>
      </c>
      <c r="BC73" s="1">
        <f t="shared" si="46"/>
        <v>144300</v>
      </c>
    </row>
    <row r="74" spans="3:55" hidden="1">
      <c r="C74" s="1">
        <f t="shared" si="47"/>
        <v>136000</v>
      </c>
      <c r="E74" s="1">
        <f t="shared" si="48"/>
        <v>136000</v>
      </c>
      <c r="F74" s="30">
        <v>91700</v>
      </c>
      <c r="G74" s="35">
        <v>107500</v>
      </c>
      <c r="H74" s="30">
        <v>81800</v>
      </c>
      <c r="I74" s="37">
        <v>128600</v>
      </c>
      <c r="J74" s="37"/>
      <c r="K74" s="31">
        <v>43100</v>
      </c>
      <c r="L74" s="31"/>
      <c r="M74" s="31">
        <v>43500</v>
      </c>
      <c r="N74" s="31">
        <v>44400</v>
      </c>
      <c r="O74" s="31">
        <v>46600</v>
      </c>
      <c r="P74" s="30">
        <v>50400</v>
      </c>
      <c r="Q74" s="35"/>
      <c r="R74" s="35">
        <v>52000</v>
      </c>
      <c r="S74" s="142">
        <v>54600</v>
      </c>
      <c r="T74" s="144">
        <v>64000</v>
      </c>
      <c r="U74" s="144">
        <v>69900</v>
      </c>
      <c r="V74" s="144"/>
      <c r="W74" s="37">
        <v>136000</v>
      </c>
      <c r="X74" s="37">
        <v>147200</v>
      </c>
      <c r="Y74" s="37">
        <v>163300</v>
      </c>
      <c r="Z74" s="37">
        <v>172100</v>
      </c>
      <c r="AA74" s="37"/>
      <c r="AB74" s="37">
        <v>182600</v>
      </c>
      <c r="AC74" s="30">
        <v>193700</v>
      </c>
      <c r="AD74" s="30"/>
      <c r="AE74" s="3"/>
      <c r="AF74" s="3"/>
      <c r="AG74" s="3"/>
      <c r="AH74" s="3"/>
      <c r="AI74" s="3"/>
      <c r="AJ74" s="3"/>
      <c r="AK74" s="3"/>
      <c r="AL74" s="3"/>
      <c r="AO74" s="1">
        <f t="shared" si="39"/>
        <v>148600</v>
      </c>
      <c r="AP74" s="50"/>
      <c r="AQ74" s="50">
        <f t="shared" si="40"/>
        <v>148600</v>
      </c>
      <c r="AR74" s="50"/>
      <c r="AS74" s="1">
        <f t="shared" si="41"/>
        <v>148600</v>
      </c>
      <c r="AU74" s="1">
        <f t="shared" si="42"/>
        <v>148600</v>
      </c>
      <c r="AW74" s="1">
        <f t="shared" si="43"/>
        <v>148600</v>
      </c>
      <c r="AY74" s="1">
        <f t="shared" si="44"/>
        <v>148600</v>
      </c>
      <c r="BA74" s="1">
        <f t="shared" si="45"/>
        <v>148600</v>
      </c>
      <c r="BC74" s="1">
        <f t="shared" si="46"/>
        <v>148600</v>
      </c>
    </row>
    <row r="75" spans="3:55" hidden="1">
      <c r="C75" s="1">
        <f t="shared" si="47"/>
        <v>140100</v>
      </c>
      <c r="E75" s="1">
        <f t="shared" si="48"/>
        <v>140100</v>
      </c>
      <c r="F75" s="30">
        <v>94500</v>
      </c>
      <c r="G75" s="35">
        <v>110700</v>
      </c>
      <c r="H75" s="31">
        <v>84300</v>
      </c>
      <c r="I75" s="30">
        <v>132500</v>
      </c>
      <c r="J75" s="30"/>
      <c r="K75" s="31">
        <v>44400</v>
      </c>
      <c r="L75" s="31"/>
      <c r="M75" s="31">
        <v>44800</v>
      </c>
      <c r="N75" s="34">
        <v>45700</v>
      </c>
      <c r="O75" s="31">
        <v>48000</v>
      </c>
      <c r="P75" s="31">
        <v>51900</v>
      </c>
      <c r="Q75" s="36"/>
      <c r="R75" s="36">
        <v>53600</v>
      </c>
      <c r="S75" s="142">
        <v>56200</v>
      </c>
      <c r="T75" s="143">
        <v>65900</v>
      </c>
      <c r="U75" s="143">
        <v>72000</v>
      </c>
      <c r="V75" s="143"/>
      <c r="W75" s="37">
        <v>140100</v>
      </c>
      <c r="X75" s="37">
        <v>151600</v>
      </c>
      <c r="Y75" s="37">
        <v>168200</v>
      </c>
      <c r="Z75" s="37">
        <v>177300</v>
      </c>
      <c r="AA75" s="37"/>
      <c r="AB75" s="37">
        <v>188100</v>
      </c>
      <c r="AC75" s="37">
        <v>199500</v>
      </c>
      <c r="AD75" s="37"/>
      <c r="AE75" s="3"/>
      <c r="AF75" s="3"/>
      <c r="AG75" s="3"/>
      <c r="AH75" s="3"/>
      <c r="AI75" s="3"/>
      <c r="AJ75" s="3"/>
      <c r="AK75" s="3"/>
      <c r="AL75" s="3"/>
      <c r="AO75" s="1">
        <f t="shared" si="39"/>
        <v>153100</v>
      </c>
      <c r="AP75" s="50"/>
      <c r="AQ75" s="50">
        <f t="shared" si="40"/>
        <v>153100</v>
      </c>
      <c r="AR75" s="50"/>
      <c r="AS75" s="1">
        <f t="shared" si="41"/>
        <v>153100</v>
      </c>
      <c r="AU75" s="1">
        <f t="shared" si="42"/>
        <v>153100</v>
      </c>
      <c r="AW75" s="1">
        <f t="shared" si="43"/>
        <v>153100</v>
      </c>
      <c r="AY75" s="1">
        <f t="shared" si="44"/>
        <v>153100</v>
      </c>
      <c r="BA75" s="1">
        <f t="shared" si="45"/>
        <v>153100</v>
      </c>
      <c r="BC75" s="1">
        <f t="shared" si="46"/>
        <v>153100</v>
      </c>
    </row>
    <row r="76" spans="3:55" hidden="1">
      <c r="C76" s="1">
        <f t="shared" si="47"/>
        <v>144300</v>
      </c>
      <c r="E76" s="1">
        <f t="shared" si="48"/>
        <v>144300</v>
      </c>
      <c r="F76" s="30">
        <v>97300</v>
      </c>
      <c r="G76" s="35">
        <v>114000</v>
      </c>
      <c r="H76" s="31">
        <v>86800</v>
      </c>
      <c r="I76" s="30">
        <v>136500</v>
      </c>
      <c r="J76" s="30"/>
      <c r="K76" s="31">
        <v>45700</v>
      </c>
      <c r="L76" s="31"/>
      <c r="M76" s="31">
        <v>46100</v>
      </c>
      <c r="N76" s="30">
        <v>47100</v>
      </c>
      <c r="O76" s="31">
        <v>49400</v>
      </c>
      <c r="P76" s="31">
        <v>53500</v>
      </c>
      <c r="Q76" s="36"/>
      <c r="R76" s="36">
        <v>55200</v>
      </c>
      <c r="S76" s="142">
        <v>57900</v>
      </c>
      <c r="T76" s="143">
        <v>67900</v>
      </c>
      <c r="U76" s="143">
        <v>74200</v>
      </c>
      <c r="V76" s="143"/>
      <c r="W76" s="37">
        <v>144300</v>
      </c>
      <c r="X76" s="37">
        <v>156100</v>
      </c>
      <c r="Y76" s="37">
        <v>173200</v>
      </c>
      <c r="Z76" s="37">
        <v>182600</v>
      </c>
      <c r="AA76" s="37"/>
      <c r="AB76" s="37">
        <v>193700</v>
      </c>
      <c r="AC76" s="31"/>
      <c r="AD76" s="31"/>
      <c r="AE76" s="3"/>
      <c r="AF76" s="3"/>
      <c r="AG76" s="3"/>
      <c r="AH76" s="3"/>
      <c r="AI76" s="3"/>
      <c r="AJ76" s="3"/>
      <c r="AK76" s="3"/>
      <c r="AL76" s="3"/>
      <c r="AO76" s="1">
        <f t="shared" si="39"/>
        <v>157700</v>
      </c>
      <c r="AP76" s="50"/>
      <c r="AQ76" s="50">
        <f t="shared" si="40"/>
        <v>157700</v>
      </c>
      <c r="AR76" s="50"/>
      <c r="AS76" s="1">
        <f t="shared" si="41"/>
        <v>157700</v>
      </c>
      <c r="AU76" s="1">
        <f t="shared" si="42"/>
        <v>157700</v>
      </c>
      <c r="AW76" s="1">
        <f t="shared" si="43"/>
        <v>157700</v>
      </c>
      <c r="AY76" s="1">
        <f t="shared" si="44"/>
        <v>157700</v>
      </c>
      <c r="BA76" s="1">
        <f t="shared" si="45"/>
        <v>157700</v>
      </c>
      <c r="BC76" s="1">
        <f t="shared" si="46"/>
        <v>157700</v>
      </c>
    </row>
    <row r="77" spans="3:55" hidden="1">
      <c r="C77" s="1">
        <f t="shared" si="47"/>
        <v>148600</v>
      </c>
      <c r="E77" s="1">
        <f t="shared" si="48"/>
        <v>148600</v>
      </c>
      <c r="F77" s="30">
        <v>100200</v>
      </c>
      <c r="G77" s="35">
        <v>117400</v>
      </c>
      <c r="H77" s="30">
        <v>89400</v>
      </c>
      <c r="I77" s="37">
        <v>140600</v>
      </c>
      <c r="J77" s="37"/>
      <c r="K77" s="31">
        <v>47100</v>
      </c>
      <c r="L77" s="31"/>
      <c r="M77" s="31">
        <v>47500</v>
      </c>
      <c r="N77" s="34">
        <v>48500</v>
      </c>
      <c r="O77" s="31">
        <v>50900</v>
      </c>
      <c r="P77" s="31">
        <v>55100</v>
      </c>
      <c r="Q77" s="36"/>
      <c r="R77" s="36">
        <v>56900</v>
      </c>
      <c r="S77" s="142">
        <v>59600</v>
      </c>
      <c r="T77" s="143">
        <v>69900</v>
      </c>
      <c r="U77" s="143">
        <v>76400</v>
      </c>
      <c r="V77" s="143"/>
      <c r="W77" s="37">
        <v>148600</v>
      </c>
      <c r="X77" s="37">
        <v>160800</v>
      </c>
      <c r="Y77" s="30">
        <v>178400</v>
      </c>
      <c r="Z77" s="30">
        <v>188100</v>
      </c>
      <c r="AA77" s="30"/>
      <c r="AB77" s="30">
        <v>199500</v>
      </c>
      <c r="AC77" s="31"/>
      <c r="AD77" s="31"/>
      <c r="AE77" s="3"/>
      <c r="AF77" s="3"/>
      <c r="AG77" s="3"/>
      <c r="AH77" s="3"/>
      <c r="AI77" s="3"/>
      <c r="AJ77" s="3"/>
      <c r="AK77" s="3"/>
      <c r="AL77" s="3"/>
      <c r="AO77" s="1">
        <f t="shared" si="39"/>
        <v>162400</v>
      </c>
      <c r="AP77" s="50"/>
      <c r="AQ77" s="50">
        <f t="shared" si="40"/>
        <v>162400</v>
      </c>
      <c r="AR77" s="50"/>
      <c r="AS77" s="1">
        <f t="shared" si="41"/>
        <v>162400</v>
      </c>
      <c r="AU77" s="1">
        <f t="shared" si="42"/>
        <v>162400</v>
      </c>
      <c r="AW77" s="1">
        <f t="shared" si="43"/>
        <v>162400</v>
      </c>
      <c r="AY77" s="1">
        <f t="shared" si="44"/>
        <v>162400</v>
      </c>
      <c r="BA77" s="1">
        <f t="shared" si="45"/>
        <v>162400</v>
      </c>
      <c r="BC77" s="1">
        <f t="shared" si="46"/>
        <v>162400</v>
      </c>
    </row>
    <row r="78" spans="3:55" hidden="1">
      <c r="C78" s="1">
        <f t="shared" si="47"/>
        <v>153100</v>
      </c>
      <c r="E78" s="1">
        <f t="shared" si="48"/>
        <v>153100</v>
      </c>
      <c r="F78" s="30">
        <v>103200</v>
      </c>
      <c r="G78" s="35">
        <v>120900</v>
      </c>
      <c r="H78" s="30">
        <v>92100</v>
      </c>
      <c r="I78" s="37">
        <v>144800</v>
      </c>
      <c r="J78" s="37"/>
      <c r="K78" s="31">
        <v>48500</v>
      </c>
      <c r="L78" s="31"/>
      <c r="M78" s="31">
        <v>48900</v>
      </c>
      <c r="N78" s="34">
        <v>50000</v>
      </c>
      <c r="O78" s="31">
        <v>52400</v>
      </c>
      <c r="P78" s="31">
        <v>56800</v>
      </c>
      <c r="Q78" s="36"/>
      <c r="R78" s="36">
        <v>58600</v>
      </c>
      <c r="S78" s="142">
        <v>61400</v>
      </c>
      <c r="T78" s="143">
        <v>72000</v>
      </c>
      <c r="U78" s="143">
        <v>78700</v>
      </c>
      <c r="V78" s="143"/>
      <c r="W78" s="37">
        <v>153100</v>
      </c>
      <c r="X78" s="37">
        <v>165600</v>
      </c>
      <c r="Y78" s="37">
        <v>183800</v>
      </c>
      <c r="Z78" s="37">
        <v>193700</v>
      </c>
      <c r="AA78" s="37"/>
      <c r="AB78" s="37"/>
      <c r="AC78" s="148"/>
      <c r="AD78" s="148"/>
      <c r="AE78" s="3"/>
      <c r="AF78" s="3"/>
      <c r="AG78" s="3"/>
      <c r="AH78" s="3"/>
      <c r="AI78" s="3"/>
      <c r="AJ78" s="3"/>
      <c r="AK78" s="3"/>
      <c r="AL78" s="3"/>
      <c r="AO78" s="1">
        <f t="shared" si="39"/>
        <v>167300</v>
      </c>
      <c r="AP78" s="50"/>
      <c r="AQ78" s="50">
        <f t="shared" si="40"/>
        <v>167300</v>
      </c>
      <c r="AR78" s="50"/>
      <c r="AS78" s="1">
        <f t="shared" si="41"/>
        <v>167300</v>
      </c>
      <c r="AU78" s="1">
        <f t="shared" si="42"/>
        <v>167300</v>
      </c>
      <c r="AW78" s="1">
        <f t="shared" si="43"/>
        <v>167300</v>
      </c>
      <c r="AY78" s="1">
        <f t="shared" si="44"/>
        <v>167300</v>
      </c>
      <c r="BA78" s="1">
        <f t="shared" si="45"/>
        <v>167300</v>
      </c>
      <c r="BC78" s="1">
        <f t="shared" si="46"/>
        <v>167300</v>
      </c>
    </row>
    <row r="79" spans="3:55" hidden="1">
      <c r="C79" s="1">
        <f t="shared" si="47"/>
        <v>157700</v>
      </c>
      <c r="E79" s="1">
        <f t="shared" si="48"/>
        <v>157700</v>
      </c>
      <c r="F79" s="30">
        <v>106300</v>
      </c>
      <c r="G79" s="145">
        <v>124500</v>
      </c>
      <c r="H79" s="31">
        <v>94900</v>
      </c>
      <c r="I79" s="37">
        <v>149100</v>
      </c>
      <c r="J79" s="37"/>
      <c r="K79" s="31">
        <v>50000</v>
      </c>
      <c r="L79" s="31"/>
      <c r="M79" s="31">
        <v>50400</v>
      </c>
      <c r="N79" s="34">
        <v>51500</v>
      </c>
      <c r="O79" s="30">
        <v>54000</v>
      </c>
      <c r="P79" s="31">
        <v>58500</v>
      </c>
      <c r="Q79" s="36"/>
      <c r="R79" s="36">
        <v>60400</v>
      </c>
      <c r="S79" s="142">
        <v>63200</v>
      </c>
      <c r="T79" s="143">
        <v>74200</v>
      </c>
      <c r="U79" s="143">
        <v>81100</v>
      </c>
      <c r="V79" s="143"/>
      <c r="W79" s="37">
        <v>157700</v>
      </c>
      <c r="X79" s="37">
        <v>170600</v>
      </c>
      <c r="Y79" s="30">
        <v>189300</v>
      </c>
      <c r="Z79" s="30">
        <v>199500</v>
      </c>
      <c r="AA79" s="30"/>
      <c r="AB79" s="30"/>
      <c r="AC79" s="148"/>
      <c r="AD79" s="148"/>
      <c r="AE79" s="3"/>
      <c r="AF79" s="3"/>
      <c r="AG79" s="3"/>
      <c r="AH79" s="3"/>
      <c r="AI79" s="3"/>
      <c r="AJ79" s="3"/>
      <c r="AK79" s="3"/>
      <c r="AL79" s="3"/>
      <c r="AO79" s="1">
        <f t="shared" si="39"/>
        <v>172300</v>
      </c>
      <c r="AP79" s="50"/>
      <c r="AQ79" s="50">
        <f t="shared" si="40"/>
        <v>172300</v>
      </c>
      <c r="AR79" s="50"/>
      <c r="AS79" s="1">
        <f t="shared" si="41"/>
        <v>172300</v>
      </c>
      <c r="AU79" s="1">
        <f t="shared" si="42"/>
        <v>172300</v>
      </c>
      <c r="AW79" s="1">
        <f t="shared" si="43"/>
        <v>172300</v>
      </c>
      <c r="AY79" s="1">
        <f t="shared" si="44"/>
        <v>172300</v>
      </c>
      <c r="BA79" s="1">
        <f t="shared" si="45"/>
        <v>172300</v>
      </c>
      <c r="BC79" s="1">
        <f t="shared" si="46"/>
        <v>172300</v>
      </c>
    </row>
    <row r="80" spans="3:55" hidden="1">
      <c r="C80" s="1">
        <f t="shared" si="47"/>
        <v>162400</v>
      </c>
      <c r="E80" s="1">
        <f t="shared" si="48"/>
        <v>162400</v>
      </c>
      <c r="F80" s="30">
        <v>109500</v>
      </c>
      <c r="G80" s="35">
        <v>128200</v>
      </c>
      <c r="H80" s="30">
        <v>97700</v>
      </c>
      <c r="I80" s="30">
        <v>153600</v>
      </c>
      <c r="J80" s="30"/>
      <c r="K80" s="31">
        <v>51500</v>
      </c>
      <c r="L80" s="31"/>
      <c r="M80" s="31">
        <v>51900</v>
      </c>
      <c r="N80" s="34">
        <v>53000</v>
      </c>
      <c r="O80" s="33">
        <v>55600</v>
      </c>
      <c r="P80" s="31">
        <v>60300</v>
      </c>
      <c r="Q80" s="36"/>
      <c r="R80" s="36">
        <v>62200</v>
      </c>
      <c r="S80" s="142">
        <v>65100</v>
      </c>
      <c r="T80" s="143">
        <v>76400</v>
      </c>
      <c r="U80" s="143">
        <v>83500</v>
      </c>
      <c r="V80" s="143"/>
      <c r="W80" s="37">
        <v>162400</v>
      </c>
      <c r="X80" s="37">
        <v>175700</v>
      </c>
      <c r="Y80" s="37">
        <v>195000</v>
      </c>
      <c r="Z80" s="37"/>
      <c r="AA80" s="37"/>
      <c r="AB80" s="37"/>
      <c r="AC80" s="148"/>
      <c r="AD80" s="148"/>
      <c r="AE80" s="3"/>
      <c r="AF80" s="3"/>
      <c r="AG80" s="3"/>
      <c r="AH80" s="3"/>
      <c r="AI80" s="3"/>
      <c r="AJ80" s="3"/>
      <c r="AK80" s="3"/>
      <c r="AL80" s="3"/>
      <c r="AO80" s="1">
        <f t="shared" si="39"/>
        <v>0</v>
      </c>
      <c r="AP80" s="50"/>
      <c r="AQ80" s="50">
        <f t="shared" si="40"/>
        <v>0</v>
      </c>
      <c r="AR80" s="50"/>
      <c r="AS80" s="1">
        <f t="shared" si="41"/>
        <v>0</v>
      </c>
      <c r="AU80" s="1">
        <f t="shared" si="42"/>
        <v>0</v>
      </c>
      <c r="AW80" s="1">
        <f t="shared" si="43"/>
        <v>0</v>
      </c>
      <c r="AY80" s="1">
        <f t="shared" si="44"/>
        <v>0</v>
      </c>
      <c r="BA80" s="1">
        <f t="shared" si="45"/>
        <v>0</v>
      </c>
      <c r="BC80" s="1">
        <f t="shared" si="46"/>
        <v>0</v>
      </c>
    </row>
    <row r="81" spans="1:55" hidden="1">
      <c r="A81" s="3"/>
      <c r="B81" s="3"/>
      <c r="C81" s="1">
        <f t="shared" si="47"/>
        <v>167300</v>
      </c>
      <c r="D81" s="3"/>
      <c r="E81" s="1">
        <f t="shared" si="48"/>
        <v>167300</v>
      </c>
      <c r="F81" s="34">
        <v>112800</v>
      </c>
      <c r="G81" s="35">
        <v>132000</v>
      </c>
      <c r="H81" s="30">
        <v>100600</v>
      </c>
      <c r="I81" s="30">
        <v>158200</v>
      </c>
      <c r="J81" s="30"/>
      <c r="K81" s="31">
        <v>53000</v>
      </c>
      <c r="L81" s="31"/>
      <c r="M81" s="31">
        <v>53500</v>
      </c>
      <c r="N81" s="34">
        <v>54600</v>
      </c>
      <c r="O81" s="33">
        <v>57300</v>
      </c>
      <c r="P81" s="31">
        <v>62100</v>
      </c>
      <c r="Q81" s="36"/>
      <c r="R81" s="36">
        <v>64100</v>
      </c>
      <c r="S81" s="142">
        <v>67100</v>
      </c>
      <c r="T81" s="143">
        <v>78700</v>
      </c>
      <c r="U81" s="143">
        <v>86000</v>
      </c>
      <c r="V81" s="143"/>
      <c r="W81" s="37">
        <v>167300</v>
      </c>
      <c r="X81" s="37">
        <v>181000</v>
      </c>
      <c r="Y81" s="31"/>
      <c r="Z81" s="31"/>
      <c r="AA81" s="31"/>
      <c r="AB81" s="31"/>
      <c r="AC81" s="148"/>
      <c r="AD81" s="148"/>
      <c r="AE81" s="3"/>
      <c r="AF81" s="3"/>
      <c r="AG81" s="3"/>
      <c r="AH81" s="3"/>
      <c r="AI81" s="3"/>
      <c r="AJ81" s="3"/>
      <c r="AK81" s="3"/>
      <c r="AL81" s="3"/>
      <c r="AO81" s="1">
        <f t="shared" si="39"/>
        <v>0</v>
      </c>
      <c r="AP81" s="50"/>
      <c r="AQ81" s="50">
        <f t="shared" si="40"/>
        <v>0</v>
      </c>
      <c r="AR81" s="50"/>
      <c r="AS81" s="1">
        <f t="shared" si="41"/>
        <v>0</v>
      </c>
      <c r="AU81" s="1">
        <f t="shared" si="42"/>
        <v>0</v>
      </c>
      <c r="AW81" s="1">
        <f t="shared" si="43"/>
        <v>0</v>
      </c>
      <c r="AY81" s="1">
        <f t="shared" si="44"/>
        <v>0</v>
      </c>
      <c r="BA81" s="1">
        <f t="shared" si="45"/>
        <v>0</v>
      </c>
      <c r="BC81" s="1">
        <f t="shared" si="46"/>
        <v>0</v>
      </c>
    </row>
    <row r="82" spans="1:55" hidden="1">
      <c r="A82" s="3"/>
      <c r="B82" s="3"/>
      <c r="C82" s="1">
        <f t="shared" si="47"/>
        <v>172300</v>
      </c>
      <c r="D82" s="3"/>
      <c r="E82" s="1">
        <f t="shared" si="48"/>
        <v>172300</v>
      </c>
      <c r="F82" s="30">
        <v>116200</v>
      </c>
      <c r="G82" s="35">
        <v>136000</v>
      </c>
      <c r="H82" s="30">
        <v>103600</v>
      </c>
      <c r="I82" s="37">
        <v>162900</v>
      </c>
      <c r="J82" s="37"/>
      <c r="K82" s="31">
        <v>54600</v>
      </c>
      <c r="L82" s="31"/>
      <c r="M82" s="31">
        <v>55100</v>
      </c>
      <c r="N82" s="31">
        <v>56200</v>
      </c>
      <c r="O82" s="33">
        <v>59000</v>
      </c>
      <c r="P82" s="31">
        <v>64000</v>
      </c>
      <c r="Q82" s="36"/>
      <c r="R82" s="36">
        <v>66000</v>
      </c>
      <c r="S82" s="142">
        <v>69100</v>
      </c>
      <c r="T82" s="143">
        <v>81100</v>
      </c>
      <c r="U82" s="143">
        <v>88600</v>
      </c>
      <c r="V82" s="143"/>
      <c r="W82" s="37">
        <v>172300</v>
      </c>
      <c r="X82" s="37">
        <v>186400</v>
      </c>
      <c r="Y82" s="31"/>
      <c r="Z82" s="31"/>
      <c r="AA82" s="31"/>
      <c r="AB82" s="31"/>
      <c r="AC82" s="148"/>
      <c r="AD82" s="148"/>
      <c r="AE82" s="3"/>
      <c r="AF82" s="3"/>
      <c r="AG82" s="3"/>
      <c r="AH82" s="3"/>
      <c r="AI82" s="3"/>
      <c r="AJ82" s="3"/>
      <c r="AK82" s="3"/>
      <c r="AL82" s="3"/>
      <c r="AO82" s="1">
        <f t="shared" si="39"/>
        <v>0</v>
      </c>
      <c r="AP82" s="50"/>
      <c r="AQ82" s="50">
        <f t="shared" si="40"/>
        <v>0</v>
      </c>
      <c r="AR82" s="50"/>
      <c r="AS82" s="1">
        <f t="shared" si="41"/>
        <v>0</v>
      </c>
      <c r="AU82" s="1">
        <f t="shared" si="42"/>
        <v>0</v>
      </c>
      <c r="AW82" s="1">
        <f t="shared" si="43"/>
        <v>0</v>
      </c>
      <c r="AY82" s="1">
        <f t="shared" si="44"/>
        <v>0</v>
      </c>
      <c r="BA82" s="1">
        <f t="shared" si="45"/>
        <v>0</v>
      </c>
      <c r="BC82" s="1">
        <f t="shared" si="46"/>
        <v>0</v>
      </c>
    </row>
    <row r="83" spans="1:5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N83" s="50"/>
      <c r="AO83" s="1">
        <f t="shared" si="39"/>
        <v>0</v>
      </c>
      <c r="AP83" s="50"/>
      <c r="AQ83" s="50">
        <f t="shared" si="40"/>
        <v>0</v>
      </c>
      <c r="AS83" s="1">
        <f t="shared" si="41"/>
        <v>0</v>
      </c>
      <c r="AU83" s="1">
        <f t="shared" si="42"/>
        <v>0</v>
      </c>
      <c r="AW83" s="1">
        <f t="shared" si="43"/>
        <v>0</v>
      </c>
      <c r="AY83" s="1">
        <f t="shared" si="44"/>
        <v>0</v>
      </c>
      <c r="BA83" s="1">
        <f t="shared" si="45"/>
        <v>0</v>
      </c>
      <c r="BC83" s="1">
        <f t="shared" si="46"/>
        <v>0</v>
      </c>
    </row>
    <row r="84" spans="1:55" hidden="1">
      <c r="AO84" s="1">
        <f t="shared" si="39"/>
        <v>0</v>
      </c>
      <c r="AQ84" s="50">
        <f t="shared" si="40"/>
        <v>0</v>
      </c>
      <c r="AS84" s="1">
        <f t="shared" si="41"/>
        <v>0</v>
      </c>
      <c r="AU84" s="1">
        <f t="shared" si="42"/>
        <v>0</v>
      </c>
      <c r="AW84" s="1">
        <f t="shared" si="43"/>
        <v>0</v>
      </c>
      <c r="AY84" s="1">
        <f t="shared" si="44"/>
        <v>0</v>
      </c>
      <c r="BA84" s="1">
        <f t="shared" si="45"/>
        <v>0</v>
      </c>
      <c r="BC84" s="1">
        <f t="shared" si="46"/>
        <v>0</v>
      </c>
    </row>
    <row r="85" spans="1:55" hidden="1">
      <c r="AQ85" s="50">
        <f t="shared" si="40"/>
        <v>0</v>
      </c>
      <c r="AU85" s="1">
        <f t="shared" si="42"/>
        <v>0</v>
      </c>
      <c r="AW85" s="1">
        <f t="shared" si="43"/>
        <v>0</v>
      </c>
      <c r="AY85" s="1">
        <f t="shared" si="44"/>
        <v>0</v>
      </c>
      <c r="BA85" s="1">
        <f t="shared" si="45"/>
        <v>0</v>
      </c>
      <c r="BC85" s="1">
        <f t="shared" si="46"/>
        <v>0</v>
      </c>
    </row>
    <row r="86" spans="1:55" hidden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</row>
    <row r="87" spans="1:55" hidden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</row>
    <row r="88" spans="1:55" hidden="1">
      <c r="AP88" s="161">
        <f>IF(AND($N$8="Fix Pay"),"0",$O$8*$H$5)</f>
        <v>64301.399999999994</v>
      </c>
      <c r="AQ88" s="1" t="str">
        <f>IF(AND($N$8="Fix Pay"),$I$8,$P$8)</f>
        <v>5400A</v>
      </c>
      <c r="AT88" s="161">
        <f>IF(AND($S$8="Fix Pay"),"0",$T$8*$H$5)</f>
        <v>64301.399999999994</v>
      </c>
      <c r="AU88" s="1" t="str">
        <f>IF(AND($S$8="Fix Pay"),$I$8,$U$8)</f>
        <v>5400A</v>
      </c>
      <c r="AX88" s="165">
        <f>IF(AND($X$8="Fix Pay"),"0",$Y$8*$H$5)</f>
        <v>66254.599999999991</v>
      </c>
      <c r="AY88" s="1" t="str">
        <f>IF(AND($X$8="Fix Pay"),$I$8,$Z$8)</f>
        <v>5400A</v>
      </c>
      <c r="BB88" s="165">
        <f>IF(AND($AC$8="Fix Pay"),"0",$AD$8*$H$5)</f>
        <v>66254.599999999991</v>
      </c>
      <c r="BC88" s="1" t="str">
        <f>IF(AND($AC$8="Fix Pay"),$I$8,$AE$8)</f>
        <v>5400A</v>
      </c>
    </row>
    <row r="89" spans="1:55" ht="15" hidden="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40" t="s">
        <v>46</v>
      </c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245"/>
      <c r="W89" s="341" t="s">
        <v>47</v>
      </c>
      <c r="X89" s="341"/>
      <c r="Y89" s="341"/>
      <c r="Z89" s="341"/>
      <c r="AA89" s="341"/>
      <c r="AB89" s="341"/>
      <c r="AC89" s="341"/>
      <c r="AD89" s="341"/>
      <c r="AE89" s="342" t="s">
        <v>48</v>
      </c>
      <c r="AF89" s="342"/>
      <c r="AG89" s="342"/>
      <c r="AH89" s="342"/>
      <c r="AI89" s="342"/>
      <c r="AJ89" s="3"/>
      <c r="AK89" s="3"/>
      <c r="AL89" s="3"/>
      <c r="AO89" s="1">
        <f>AQ89</f>
        <v>39300</v>
      </c>
      <c r="AP89" s="162">
        <f>IF(AND($O$8=""),"",ROUND(AP88,0))</f>
        <v>64301</v>
      </c>
      <c r="AQ89" s="50">
        <f>IF($AQ$88=4200,F92,IF($AQ$88=4800,G92,IF($AQ$88="5400A",I92,IF($AQ$88=3600,H92,IF($AQ$88=1700,K92,IF($AQ$88=1750,M92,IF($AQ$88=1900,N92,IF($AQ$88=2000,O92,IF($AQ$88="2400A",P92,IF($AQ$88="2400B",R92,IF($AQ$88="2400C",S92,IF($AQ$88="2800A",T92,IF($AQ$88="2800B",U92,IF($AQ$88="5400B",W92,IF($AQ$88=6000,X92,IF($AQ$88=6600,Y92,IF($AQ$88=6800,Z92,IF($AQ$88=7200,AB92,IF($AQ$88=7600,AC92,IF($AQ$88=8200,AD92,IF($AQ$88=8700,AE92,IF($AQ$88=8800,AG92,IF($AQ$88=9500,AH92,IF($AQ$88=10000,AI92,""))))))))))))))))))))))))</f>
        <v>39300</v>
      </c>
      <c r="AR89" s="50"/>
      <c r="AS89" s="1">
        <f>AU89</f>
        <v>39300</v>
      </c>
      <c r="AT89" s="162">
        <f>IF(AND($T$8=""),"",ROUND(AT88,0))</f>
        <v>64301</v>
      </c>
      <c r="AU89" s="1">
        <f>IF($AU$88=4200,F92,IF($AU$88=4800,G92,IF($AU$88="5400A",I92,IF($AU$88=3600,H92,IF($AU$88=1700,K92,IF($AU$88=1750,M92,IF($AU$88=1900,N92,IF($AU$88=2000,O92,IF($AU$88="2400A",P92,IF($AU$88="2400B",R92,IF($AU$88="2400C",S92,IF($AU$88="2800A",T92,IF($AU$88="2800B",U92,IF($AU$88="5400B",W92,IF($AU$88=6000,X92,IF($AU$88=6600,Y92,IF($AU$88=6800,Z92,IF($AU$88=7200,AB92,IF($AU$88=7600,AC92,IF($AU$88=8200,AD92,IF($AU$88=8700,AE92,IF($AU$88=8900,AG92,IF($AU$88=9500,AH92,IF($AU$88=10000,AI92,""))))))))))))))))))))))))</f>
        <v>39300</v>
      </c>
      <c r="AW89" s="1">
        <f>AY89</f>
        <v>39300</v>
      </c>
      <c r="AX89" s="162">
        <f>IF(AND($Y$8=""),"",ROUND(AX88,0))</f>
        <v>66255</v>
      </c>
      <c r="AY89" s="1">
        <f>IF($AY$88=4200,F92,IF($AY$88=4800,G92,IF($AY$88="5400A",I92,IF($AY$88=3600,H92,IF($AY$88=1700,K92,IF($AY$88=1750,M92,IF($AY$88=1900,N92,IF($AY$88=2000,O92,IF($AY$88="2400A",P92,IF($AY$88="2400B",R92,IF($AY$88="2400C",S92,IF($AY$88="2800A",T92,IF($AY$88="2800B",U92,IF($AY$88="5400B",W92,IF($AY$88=6000,X92,IF($AY$88=6600,Y92,IF($AY$88=6800,Z92,IF($AY$88=7200,AB92,IF($AY$88=7600,AC92,IF($AY$88=8200,AD92,IF($AY$88=8700,AE92,IF($AY$88=8900,AG92,IF($AY$88=9500,AH92,IF($AY$88=10000,AI92,""))))))))))))))))))))))))</f>
        <v>39300</v>
      </c>
      <c r="BA89" s="1">
        <f>BC89</f>
        <v>39300</v>
      </c>
      <c r="BB89" s="162">
        <f>IF(AND($AD$8=""),"",ROUND(BB88,0))</f>
        <v>66255</v>
      </c>
      <c r="BC89" s="1">
        <f>IF($BC$88=4200,F92,IF($BC$88=4800,G92,IF($BC$88="5400A",I92,IF($BC$88=3600,H92,IF($BC$88=1700,K92,IF($BC$88=1750,M92,IF($BC$88=1900,N92,IF($BC$88=2000,O92,IF($BC$88="2400A",P92,IF($BC$88="2400B",R92,IF($BC$88="2400C",S92,IF($BC$88="2800A",T92,IF($BC$88="2800B",U92,IF($BC$88="5400B",W92,IF($BC$88=6000,X92,IF($BC$88=6600,Y92,IF($BC$88=6800,Z92,IF($BC$88=7200,AB92,IF($BC$88=7600,AC92,IF($BC$88=8200,AD92,IF($BC$88=8700,AE92,IF($BC$88=8900,AG92,IF($BC$88=9500,AH92,IF($BC$88=10000,AI92,""))))))))))))))))))))))))</f>
        <v>39300</v>
      </c>
    </row>
    <row r="90" spans="1:55" ht="15" hidden="1" customHeight="1">
      <c r="E90" s="1" t="str">
        <f>IF(AND(F8="Fix Pay"),I8,I8)</f>
        <v>5400A</v>
      </c>
      <c r="F90" s="5"/>
      <c r="G90" s="344" t="s">
        <v>45</v>
      </c>
      <c r="H90" s="344"/>
      <c r="I90" s="6"/>
      <c r="J90" s="42"/>
      <c r="K90" s="28">
        <v>1700</v>
      </c>
      <c r="L90" s="28"/>
      <c r="M90" s="28">
        <v>1750</v>
      </c>
      <c r="N90" s="141">
        <v>1900</v>
      </c>
      <c r="O90" s="39">
        <v>2000</v>
      </c>
      <c r="P90" s="39" t="s">
        <v>74</v>
      </c>
      <c r="Q90" s="39"/>
      <c r="R90" s="39" t="s">
        <v>75</v>
      </c>
      <c r="S90" s="39" t="s">
        <v>76</v>
      </c>
      <c r="T90" s="40" t="s">
        <v>77</v>
      </c>
      <c r="U90" s="40" t="s">
        <v>78</v>
      </c>
      <c r="V90" s="40"/>
      <c r="W90" s="38" t="s">
        <v>80</v>
      </c>
      <c r="X90" s="38">
        <v>6000</v>
      </c>
      <c r="Y90" s="39">
        <v>6600</v>
      </c>
      <c r="Z90" s="39">
        <v>6800</v>
      </c>
      <c r="AA90" s="39"/>
      <c r="AB90" s="39">
        <v>7200</v>
      </c>
      <c r="AC90" s="38">
        <v>7600</v>
      </c>
      <c r="AD90" s="38">
        <v>8200</v>
      </c>
      <c r="AE90" s="39">
        <v>8700</v>
      </c>
      <c r="AF90" s="39"/>
      <c r="AG90" s="39">
        <v>8900</v>
      </c>
      <c r="AH90" s="39">
        <v>9500</v>
      </c>
      <c r="AI90" s="40">
        <v>10000</v>
      </c>
      <c r="AJ90" s="3"/>
      <c r="AK90" s="3"/>
      <c r="AL90" s="3"/>
      <c r="AO90" s="1">
        <f t="shared" ref="AO90:AO133" si="49">AQ90</f>
        <v>53100</v>
      </c>
      <c r="AP90" s="163">
        <f>IF(AND(AP89&lt;=AQ89),AQ89,INDEX(AO89:AO134,MATCH(AP89,AQ89:AQ134)+(LOOKUP(AP89,AQ89:AQ134)&lt;&gt;AP89)))</f>
        <v>65200</v>
      </c>
      <c r="AQ90" s="50">
        <f t="shared" ref="AQ90:AQ133" si="50">IF($AQ$88=4200,F93,IF($AQ$88=4800,G93,IF($AQ$88="5400A",I93,IF($AQ$88=3600,H93,IF($AQ$88=1700,K93,IF($AQ$88=1750,M93,IF($AQ$88=1900,N93,IF($AQ$88=2000,O93,IF($AQ$88="2400A",P93,IF($AQ$88="2400B",R93,IF($AQ$88="2400C",S93,IF($AQ$88="2800A",T93,IF($AQ$88="2800B",U93,IF($AQ$88="5400B",W93,IF($AQ$88=6000,X93,IF($AQ$88=6600,Y93,IF($AQ$88=6800,Z93,IF($AQ$88=7200,AB93,IF($AQ$88=7600,AC93,IF($AQ$88=8200,AD93,IF($AQ$88=8700,AE93,IF($AQ$88=8800,AG93,IF($AQ$88=9500,AH93,IF($AQ$88=10000,AI93,""))))))))))))))))))))))))</f>
        <v>53100</v>
      </c>
      <c r="AR90" s="50"/>
      <c r="AS90" s="1">
        <f t="shared" ref="AS90:AS133" si="51">AU90</f>
        <v>53100</v>
      </c>
      <c r="AT90" s="163">
        <f>IF(AND(AT89&lt;=AU89),AU89,INDEX(AS89:AS134,MATCH(AT89,AU89:AU134)+(LOOKUP(AT89,AU89:AU134)&lt;&gt;AT89)))</f>
        <v>65200</v>
      </c>
      <c r="AU90" s="1">
        <f t="shared" ref="AU90:AU133" si="52">IF($AU$88=4200,F93,IF($AU$88=4800,G93,IF($AU$88="5400A",I93,IF($AU$88=3600,H93,IF($AU$88=1700,K93,IF($AU$88=1750,M93,IF($AU$88=1900,N93,IF($AU$88=2000,O93,IF($AU$88="2400A",P93,IF($AU$88="2400B",R93,IF($AU$88="2400C",S93,IF($AU$88="2800A",T93,IF($AU$88="2800B",U93,IF($AU$88="5400B",W93,IF($AU$88=6000,X93,IF($AU$88=6600,Y93,IF($AU$88=6800,Z93,IF($AU$88=7200,AB93,IF($AU$88=7600,AC93,IF($AU$88=8200,AD93,IF($AU$88=8700,AE93,IF($AU$88=8900,AG93,IF($AU$88=9500,AH93,IF($AU$88=10000,AI93,""))))))))))))))))))))))))</f>
        <v>53100</v>
      </c>
      <c r="AW90" s="1">
        <f t="shared" ref="AW90:AW134" si="53">AY90</f>
        <v>53100</v>
      </c>
      <c r="AX90" s="163">
        <f>IF(AND(AX89&lt;=AY89),AY89,INDEX(AW89:AW134,MATCH(AX89,AY89:AY134)+(LOOKUP(AX89,AY89:AY134)&lt;&gt;AX89)))</f>
        <v>67200</v>
      </c>
      <c r="AY90" s="1">
        <f t="shared" ref="AY90:AY133" si="54">IF($AY$88=4200,F93,IF($AY$88=4800,G93,IF($AY$88="5400A",I93,IF($AY$88=3600,H93,IF($AY$88=1700,K93,IF($AY$88=1750,M93,IF($AY$88=1900,N93,IF($AY$88=2000,O93,IF($AY$88="2400A",P93,IF($AY$88="2400B",R93,IF($AY$88="2400C",S93,IF($AY$88="2800A",T93,IF($AY$88="2800B",U93,IF($AY$88="5400B",W93,IF($AY$88=6000,X93,IF($AY$88=6600,Y93,IF($AY$88=6800,Z93,IF($AY$88=7200,AB93,IF($AY$88=7600,AC93,IF($AY$88=8200,AD93,IF($AY$88=8700,AE93,IF($AY$88=8900,AG93,IF($AY$88=9500,AH93,IF($AY$88=10000,AI93,""))))))))))))))))))))))))</f>
        <v>53100</v>
      </c>
      <c r="BA90" s="1">
        <f t="shared" ref="BA90:BA134" si="55">BC90</f>
        <v>53100</v>
      </c>
      <c r="BB90" s="163">
        <f>IF(AND(BB89&lt;=BC89),BC89,INDEX(BA89:BA134,MATCH(BB89,BC89:BC134)+(LOOKUP(BB89,BC89:BC134)&lt;&gt;BB89)))</f>
        <v>67200</v>
      </c>
      <c r="BC90" s="1">
        <f t="shared" ref="BC90:BC134" si="56">IF($BC$88=4200,F93,IF($BC$88=4800,G93,IF($BC$88="5400A",I93,IF($BC$88=3600,H93,IF($BC$88=1700,K93,IF($BC$88=1750,M93,IF($BC$88=1900,N93,IF($BC$88=2000,O93,IF($BC$88="2400A",P93,IF($BC$88="2400B",R93,IF($BC$88="2400C",S93,IF($BC$88="2800A",T93,IF($BC$88="2800B",U93,IF($BC$88="5400B",W93,IF($BC$88=6000,X93,IF($BC$88=6600,Y93,IF($BC$88=6800,Z93,IF($BC$88=7200,AB93,IF($BC$88=7600,AC93,IF($BC$88=8200,AD93,IF($BC$88=8700,AE93,IF($BC$88=8900,AG93,IF($BC$88=9500,AH93,IF($BC$88=10000,AI93,""))))))))))))))))))))))))</f>
        <v>53100</v>
      </c>
    </row>
    <row r="91" spans="1:55" ht="15" hidden="1" customHeight="1">
      <c r="B91" s="160">
        <v>2</v>
      </c>
      <c r="D91" s="150">
        <f>IF(AND(F8="Fix Pay"),"0",H8*H$5)</f>
        <v>62425.299999999996</v>
      </c>
      <c r="F91" s="7">
        <v>4200</v>
      </c>
      <c r="G91" s="8">
        <v>4800</v>
      </c>
      <c r="H91" s="8">
        <v>3600</v>
      </c>
      <c r="I91" s="9" t="s">
        <v>79</v>
      </c>
      <c r="J91" s="42"/>
      <c r="K91" s="29">
        <v>1</v>
      </c>
      <c r="L91" s="29"/>
      <c r="M91" s="29">
        <v>2</v>
      </c>
      <c r="N91" s="29">
        <v>3</v>
      </c>
      <c r="O91" s="29">
        <v>4</v>
      </c>
      <c r="P91" s="29">
        <v>5</v>
      </c>
      <c r="Q91" s="29"/>
      <c r="R91" s="29">
        <v>6</v>
      </c>
      <c r="S91" s="29">
        <v>7</v>
      </c>
      <c r="T91" s="29">
        <v>8</v>
      </c>
      <c r="U91" s="29">
        <v>9</v>
      </c>
      <c r="V91" s="29"/>
      <c r="W91" s="29">
        <v>14</v>
      </c>
      <c r="X91" s="29">
        <v>15</v>
      </c>
      <c r="Y91" s="29">
        <v>16</v>
      </c>
      <c r="Z91" s="29">
        <v>17</v>
      </c>
      <c r="AA91" s="29"/>
      <c r="AB91" s="29">
        <v>18</v>
      </c>
      <c r="AC91" s="39">
        <v>19</v>
      </c>
      <c r="AD91" s="39">
        <v>20</v>
      </c>
      <c r="AE91" s="39">
        <v>21</v>
      </c>
      <c r="AF91" s="39"/>
      <c r="AG91" s="39">
        <v>22</v>
      </c>
      <c r="AH91" s="39">
        <v>23</v>
      </c>
      <c r="AI91" s="39">
        <v>24</v>
      </c>
      <c r="AJ91" s="3"/>
      <c r="AK91" s="3"/>
      <c r="AL91" s="3"/>
      <c r="AO91" s="1">
        <f t="shared" si="49"/>
        <v>54700</v>
      </c>
      <c r="AP91" s="250"/>
      <c r="AQ91" s="50">
        <f t="shared" si="50"/>
        <v>54700</v>
      </c>
      <c r="AR91" s="50"/>
      <c r="AS91" s="1">
        <f t="shared" si="51"/>
        <v>54700</v>
      </c>
      <c r="AT91" s="250"/>
      <c r="AU91" s="1">
        <f t="shared" si="52"/>
        <v>54700</v>
      </c>
      <c r="AW91" s="1">
        <f t="shared" si="53"/>
        <v>54700</v>
      </c>
      <c r="AX91" s="151"/>
      <c r="AY91" s="1">
        <f t="shared" si="54"/>
        <v>54700</v>
      </c>
      <c r="BA91" s="1">
        <f t="shared" si="55"/>
        <v>54700</v>
      </c>
      <c r="BB91" s="151"/>
      <c r="BC91" s="1">
        <f t="shared" si="56"/>
        <v>54700</v>
      </c>
    </row>
    <row r="92" spans="1:55" ht="15" hidden="1" customHeight="1">
      <c r="C92" s="1">
        <f t="shared" ref="C92:C131" si="57">E92</f>
        <v>39300</v>
      </c>
      <c r="D92" s="151">
        <f>IF(AND(H56=""),"",ROUND(D91,0))</f>
        <v>62425</v>
      </c>
      <c r="E92" s="1">
        <f t="shared" ref="E92:E131" si="58">IF($E$90=4200,F92,IF($E$90=4800,G92,IF($E$90="5400A",I92,IF($E$90=3600,H92,IF($E$90=1700,K92,IF($E$90=1750,M92,IF($E$90=1900,N92,IF($E$90=2000,O92,IF($E$90="2400A",P92,IF($E$90="2400B",R92,IF($E$90="2400C",S92,IF($E$90="2800A",T92,IF($E$90="2800B",U92,IF($E$90="5400B",W92,IF($E$90=6000,X92,IF($E$90=6600,Y92,IF($E$90=6800,Z92,IF($E$90=7200,AB92,IF($E$90=7600,AC92,IF($E$90=8200,AD92,IF($E$90=8700,AE92,IF($E$90=8900,AG92,IF($E$90=9500,AH92,IF($E$90=10000,AI92,""))))))))))))))))))))))))</f>
        <v>39300</v>
      </c>
      <c r="F92" s="1">
        <v>26500</v>
      </c>
      <c r="G92" s="1">
        <v>31100</v>
      </c>
      <c r="H92" s="1">
        <v>23700</v>
      </c>
      <c r="I92" s="1">
        <v>39300</v>
      </c>
      <c r="K92" s="30">
        <v>12400</v>
      </c>
      <c r="L92" s="30"/>
      <c r="M92" s="30">
        <v>12600</v>
      </c>
      <c r="N92" s="31">
        <v>12800</v>
      </c>
      <c r="O92" s="30">
        <v>13500</v>
      </c>
      <c r="P92" s="31">
        <v>14600</v>
      </c>
      <c r="Q92" s="36"/>
      <c r="R92" s="36">
        <v>15100</v>
      </c>
      <c r="S92" s="142">
        <v>15700</v>
      </c>
      <c r="T92" s="143">
        <v>18500</v>
      </c>
      <c r="U92" s="143">
        <v>20100</v>
      </c>
      <c r="V92" s="143"/>
      <c r="W92" s="34">
        <v>39300</v>
      </c>
      <c r="X92" s="34">
        <v>42500</v>
      </c>
      <c r="Y92" s="31">
        <v>47200</v>
      </c>
      <c r="Z92" s="31">
        <v>49700</v>
      </c>
      <c r="AA92" s="31"/>
      <c r="AB92" s="31">
        <v>52800</v>
      </c>
      <c r="AC92" s="31">
        <v>58000</v>
      </c>
      <c r="AD92" s="31">
        <v>62300</v>
      </c>
      <c r="AE92" s="30">
        <v>86200</v>
      </c>
      <c r="AF92" s="30"/>
      <c r="AG92" s="30">
        <v>90800</v>
      </c>
      <c r="AH92" s="30">
        <v>102100</v>
      </c>
      <c r="AI92" s="37">
        <v>104200</v>
      </c>
      <c r="AJ92" s="3"/>
      <c r="AK92" s="3"/>
      <c r="AL92" s="3"/>
      <c r="AO92" s="1">
        <f t="shared" si="49"/>
        <v>56300</v>
      </c>
      <c r="AP92" s="164">
        <f>IF(AND($N$8="Fix Pay"),AQ89,AP90)</f>
        <v>65200</v>
      </c>
      <c r="AQ92" s="50">
        <f t="shared" si="50"/>
        <v>56300</v>
      </c>
      <c r="AR92" s="50"/>
      <c r="AS92" s="1">
        <f t="shared" si="51"/>
        <v>56300</v>
      </c>
      <c r="AT92" s="164">
        <f>IF(AND($S$8="Fix Pay"),AU89,AT90)</f>
        <v>65200</v>
      </c>
      <c r="AU92" s="1">
        <f t="shared" si="52"/>
        <v>56300</v>
      </c>
      <c r="AW92" s="1">
        <f t="shared" si="53"/>
        <v>56300</v>
      </c>
      <c r="AX92" s="164">
        <f>IF(AND($X$8="Fix Pay"),AY89,AX90)</f>
        <v>67200</v>
      </c>
      <c r="AY92" s="1">
        <f t="shared" si="54"/>
        <v>56300</v>
      </c>
      <c r="BA92" s="1">
        <f t="shared" si="55"/>
        <v>56300</v>
      </c>
      <c r="BB92" s="164">
        <f>IF(AND($AC$8="Fix Pay"),BC89,BB90)</f>
        <v>67200</v>
      </c>
      <c r="BC92" s="1">
        <f t="shared" si="56"/>
        <v>56300</v>
      </c>
    </row>
    <row r="93" spans="1:55" ht="15" hidden="1" customHeight="1">
      <c r="C93" s="1">
        <f t="shared" si="57"/>
        <v>53100</v>
      </c>
      <c r="D93" s="151">
        <f>IF(AND(D92&lt;=E92),E92,INDEX($C$93:$C$132,MATCH(D92,$E$93:$E$132)+(LOOKUP(D92,$E$93:$E$132)&lt;&gt;D92)))</f>
        <v>63300</v>
      </c>
      <c r="E93" s="1">
        <f t="shared" si="58"/>
        <v>53100</v>
      </c>
      <c r="F93" s="1">
        <v>37800</v>
      </c>
      <c r="G93" s="1">
        <v>44300</v>
      </c>
      <c r="H93" s="1">
        <v>33800</v>
      </c>
      <c r="I93" s="1">
        <v>53100</v>
      </c>
      <c r="K93" s="30">
        <v>17700</v>
      </c>
      <c r="L93" s="30"/>
      <c r="M93" s="30">
        <v>17900</v>
      </c>
      <c r="N93" s="31">
        <v>18200</v>
      </c>
      <c r="O93" s="30">
        <v>19200</v>
      </c>
      <c r="P93" s="31">
        <v>20800</v>
      </c>
      <c r="Q93" s="36"/>
      <c r="R93" s="36">
        <v>21500</v>
      </c>
      <c r="S93" s="142">
        <v>22400</v>
      </c>
      <c r="T93" s="143">
        <v>25300</v>
      </c>
      <c r="U93" s="143">
        <v>28700</v>
      </c>
      <c r="V93" s="143"/>
      <c r="W93" s="34">
        <v>56100</v>
      </c>
      <c r="X93" s="34">
        <v>60700</v>
      </c>
      <c r="Y93" s="31">
        <v>67300</v>
      </c>
      <c r="Z93" s="31">
        <v>71000</v>
      </c>
      <c r="AA93" s="31"/>
      <c r="AB93" s="31">
        <v>75300</v>
      </c>
      <c r="AC93" s="31">
        <v>79900</v>
      </c>
      <c r="AD93" s="31">
        <v>88900</v>
      </c>
      <c r="AE93" s="30">
        <v>123100</v>
      </c>
      <c r="AF93" s="30"/>
      <c r="AG93" s="30">
        <v>129700</v>
      </c>
      <c r="AH93" s="30">
        <v>145800</v>
      </c>
      <c r="AI93" s="37">
        <v>148800</v>
      </c>
      <c r="AJ93" s="3"/>
      <c r="AK93" s="3"/>
      <c r="AL93" s="3"/>
      <c r="AO93" s="1">
        <f t="shared" si="49"/>
        <v>58000</v>
      </c>
      <c r="AP93" s="250"/>
      <c r="AQ93" s="50">
        <f t="shared" si="50"/>
        <v>58000</v>
      </c>
      <c r="AR93" s="50"/>
      <c r="AS93" s="1">
        <f t="shared" si="51"/>
        <v>58000</v>
      </c>
      <c r="AT93" s="250"/>
      <c r="AU93" s="1">
        <f t="shared" si="52"/>
        <v>58000</v>
      </c>
      <c r="AW93" s="1">
        <f t="shared" si="53"/>
        <v>58000</v>
      </c>
      <c r="AX93" s="151"/>
      <c r="AY93" s="1">
        <f t="shared" si="54"/>
        <v>58000</v>
      </c>
      <c r="BA93" s="1">
        <f t="shared" si="55"/>
        <v>58000</v>
      </c>
      <c r="BB93" s="151"/>
      <c r="BC93" s="1">
        <f t="shared" si="56"/>
        <v>58000</v>
      </c>
    </row>
    <row r="94" spans="1:55" ht="15" hidden="1" customHeight="1">
      <c r="C94" s="1">
        <f t="shared" si="57"/>
        <v>54700</v>
      </c>
      <c r="D94" s="152">
        <f>IF(AND(D92&lt;=E92),E92,INDEX($C$93:$C$111,MATCH(D92,$E$93:$E$111)+(LOOKUP(D92,$E$93:$E$111)&lt;&gt;D92)))</f>
        <v>63300</v>
      </c>
      <c r="E94" s="1">
        <f t="shared" si="58"/>
        <v>54700</v>
      </c>
      <c r="F94" s="1">
        <v>38900</v>
      </c>
      <c r="G94" s="1">
        <v>45600</v>
      </c>
      <c r="H94" s="1">
        <v>34800</v>
      </c>
      <c r="I94" s="1">
        <v>54700</v>
      </c>
      <c r="K94" s="31">
        <v>18200</v>
      </c>
      <c r="L94" s="31"/>
      <c r="M94" s="31">
        <v>18400</v>
      </c>
      <c r="N94" s="31">
        <v>18700</v>
      </c>
      <c r="O94" s="31">
        <v>19800</v>
      </c>
      <c r="P94" s="31">
        <v>21400</v>
      </c>
      <c r="Q94" s="36"/>
      <c r="R94" s="36">
        <v>22100</v>
      </c>
      <c r="S94" s="142">
        <v>23100</v>
      </c>
      <c r="T94" s="143">
        <v>27100</v>
      </c>
      <c r="U94" s="143">
        <v>29600</v>
      </c>
      <c r="V94" s="143"/>
      <c r="W94" s="34">
        <v>57800</v>
      </c>
      <c r="X94" s="34">
        <v>62500</v>
      </c>
      <c r="Y94" s="31">
        <v>69300</v>
      </c>
      <c r="Z94" s="31">
        <v>73100</v>
      </c>
      <c r="AA94" s="31"/>
      <c r="AB94" s="31">
        <v>77600</v>
      </c>
      <c r="AC94" s="31">
        <v>82300</v>
      </c>
      <c r="AD94" s="31">
        <v>91600</v>
      </c>
      <c r="AE94" s="30">
        <v>126800</v>
      </c>
      <c r="AF94" s="30"/>
      <c r="AG94" s="30">
        <v>133600</v>
      </c>
      <c r="AH94" s="30">
        <v>150200</v>
      </c>
      <c r="AI94" s="37">
        <v>153300</v>
      </c>
      <c r="AJ94" s="3"/>
      <c r="AK94" s="3"/>
      <c r="AL94" s="3"/>
      <c r="AO94" s="1">
        <f t="shared" si="49"/>
        <v>59700</v>
      </c>
      <c r="AP94" s="250"/>
      <c r="AQ94" s="50">
        <f t="shared" si="50"/>
        <v>59700</v>
      </c>
      <c r="AR94" s="50"/>
      <c r="AS94" s="1">
        <f t="shared" si="51"/>
        <v>59700</v>
      </c>
      <c r="AT94" s="250"/>
      <c r="AU94" s="1">
        <f t="shared" si="52"/>
        <v>59700</v>
      </c>
      <c r="AW94" s="1">
        <f t="shared" si="53"/>
        <v>59700</v>
      </c>
      <c r="AX94" s="151"/>
      <c r="AY94" s="1">
        <f t="shared" si="54"/>
        <v>59700</v>
      </c>
      <c r="BA94" s="1">
        <f t="shared" si="55"/>
        <v>59700</v>
      </c>
      <c r="BB94" s="151"/>
      <c r="BC94" s="1">
        <f t="shared" si="56"/>
        <v>59700</v>
      </c>
    </row>
    <row r="95" spans="1:55" ht="15" hidden="1" customHeight="1">
      <c r="A95" s="1" t="s">
        <v>229</v>
      </c>
      <c r="C95" s="1">
        <f t="shared" si="57"/>
        <v>56300</v>
      </c>
      <c r="D95" s="153">
        <f>IF(AND(C$6="Fix Pay"),E92,D93)</f>
        <v>63300</v>
      </c>
      <c r="E95" s="1">
        <f t="shared" si="58"/>
        <v>56300</v>
      </c>
      <c r="F95" s="1">
        <v>40100</v>
      </c>
      <c r="G95" s="1">
        <v>47000</v>
      </c>
      <c r="H95" s="1">
        <v>35800</v>
      </c>
      <c r="I95" s="1">
        <v>56300</v>
      </c>
      <c r="K95" s="31">
        <v>18700</v>
      </c>
      <c r="L95" s="31"/>
      <c r="M95" s="31">
        <v>19000</v>
      </c>
      <c r="N95" s="30">
        <v>19300</v>
      </c>
      <c r="O95" s="34">
        <v>20400</v>
      </c>
      <c r="P95" s="30">
        <v>22000</v>
      </c>
      <c r="Q95" s="35"/>
      <c r="R95" s="35">
        <v>22800</v>
      </c>
      <c r="S95" s="142">
        <v>23800</v>
      </c>
      <c r="T95" s="144">
        <v>27900</v>
      </c>
      <c r="U95" s="144">
        <v>30500</v>
      </c>
      <c r="V95" s="144"/>
      <c r="W95" s="34">
        <v>59500</v>
      </c>
      <c r="X95" s="34">
        <v>64400</v>
      </c>
      <c r="Y95" s="31">
        <v>71400</v>
      </c>
      <c r="Z95" s="31">
        <v>75300</v>
      </c>
      <c r="AA95" s="31"/>
      <c r="AB95" s="31">
        <v>79900</v>
      </c>
      <c r="AC95" s="31">
        <v>84800</v>
      </c>
      <c r="AD95" s="31">
        <v>94300</v>
      </c>
      <c r="AE95" s="30">
        <v>130600</v>
      </c>
      <c r="AF95" s="30"/>
      <c r="AG95" s="37">
        <v>137600</v>
      </c>
      <c r="AH95" s="37">
        <v>154700</v>
      </c>
      <c r="AI95" s="30">
        <v>157900</v>
      </c>
      <c r="AJ95" s="3"/>
      <c r="AK95" s="3"/>
      <c r="AL95" s="3"/>
      <c r="AO95" s="1">
        <f t="shared" si="49"/>
        <v>61500</v>
      </c>
      <c r="AP95" s="155">
        <f>IF(AND(AP89&lt;=AQ89),AQ89,INDEX(AO89:AO109,MATCH(AP89,AQ89:AQ109)+(LOOKUP(AP89,AQ89:AQ109)&lt;&gt;AP89)))</f>
        <v>65200</v>
      </c>
      <c r="AQ95" s="50">
        <f t="shared" si="50"/>
        <v>61500</v>
      </c>
      <c r="AR95" s="50"/>
      <c r="AS95" s="1">
        <f t="shared" si="51"/>
        <v>61500</v>
      </c>
      <c r="AT95" s="155">
        <f>IF(AND(AT89&lt;=AU89),AU89,INDEX(AS89:AS109,MATCH(AT89,AU89:AU109)+(LOOKUP(AT89,AU89:AU109)&lt;&gt;AT89)))</f>
        <v>65200</v>
      </c>
      <c r="AU95" s="1">
        <f t="shared" si="52"/>
        <v>61500</v>
      </c>
      <c r="AW95" s="1">
        <f t="shared" si="53"/>
        <v>61500</v>
      </c>
      <c r="AX95" s="155">
        <f>IF(AND(AX89&lt;=AY89),AY89,INDEX(AW89:AW109,MATCH(AX89,AY89:AY109)+(LOOKUP(AX89,AY89:AY109)&lt;&gt;AX89)))</f>
        <v>67200</v>
      </c>
      <c r="AY95" s="1">
        <f t="shared" si="54"/>
        <v>61500</v>
      </c>
      <c r="BA95" s="1">
        <f t="shared" si="55"/>
        <v>61500</v>
      </c>
      <c r="BB95" s="155">
        <f>IF(AND(BB89&lt;=BC89),BC89,INDEX(BA89:BA109,MATCH(BB89,BC89:BC109)+(LOOKUP(BB89,BC89:BC109)&lt;&gt;BB89)))</f>
        <v>67200</v>
      </c>
      <c r="BC95" s="1">
        <f t="shared" si="56"/>
        <v>61500</v>
      </c>
    </row>
    <row r="96" spans="1:55" ht="15" hidden="1" customHeight="1">
      <c r="A96" s="1" t="s">
        <v>230</v>
      </c>
      <c r="C96" s="1">
        <f t="shared" si="57"/>
        <v>58000</v>
      </c>
      <c r="D96" s="154">
        <f>IF(E$8=A$51,D95,IF(E$8=A$52,D95,IF(E$8=A$53,D95,IF(E$8=A$54,D94,""))))</f>
        <v>63300</v>
      </c>
      <c r="E96" s="1">
        <f t="shared" si="58"/>
        <v>58000</v>
      </c>
      <c r="F96" s="1">
        <v>41300</v>
      </c>
      <c r="G96" s="1">
        <v>48400</v>
      </c>
      <c r="H96" s="1">
        <v>36900</v>
      </c>
      <c r="I96" s="1">
        <v>58000</v>
      </c>
      <c r="K96" s="31">
        <v>19300</v>
      </c>
      <c r="L96" s="31"/>
      <c r="M96" s="31">
        <v>19600</v>
      </c>
      <c r="N96" s="30">
        <v>19900</v>
      </c>
      <c r="O96" s="34">
        <v>21000</v>
      </c>
      <c r="P96" s="31">
        <v>22700</v>
      </c>
      <c r="Q96" s="36"/>
      <c r="R96" s="36">
        <v>23500</v>
      </c>
      <c r="S96" s="142">
        <v>24500</v>
      </c>
      <c r="T96" s="143">
        <v>28700</v>
      </c>
      <c r="U96" s="143">
        <v>31400</v>
      </c>
      <c r="V96" s="143"/>
      <c r="W96" s="31">
        <v>61300</v>
      </c>
      <c r="X96" s="31">
        <v>66300</v>
      </c>
      <c r="Y96" s="31">
        <v>73500</v>
      </c>
      <c r="Z96" s="31">
        <v>77600</v>
      </c>
      <c r="AA96" s="31"/>
      <c r="AB96" s="31">
        <v>82300</v>
      </c>
      <c r="AC96" s="31">
        <v>87300</v>
      </c>
      <c r="AD96" s="31">
        <v>97100</v>
      </c>
      <c r="AE96" s="34">
        <v>134500</v>
      </c>
      <c r="AF96" s="34"/>
      <c r="AG96" s="37">
        <v>141700</v>
      </c>
      <c r="AH96" s="37">
        <v>159300</v>
      </c>
      <c r="AI96" s="30">
        <v>162600</v>
      </c>
      <c r="AJ96" s="3"/>
      <c r="AK96" s="3"/>
      <c r="AL96" s="3"/>
      <c r="AO96" s="1">
        <f t="shared" si="49"/>
        <v>63300</v>
      </c>
      <c r="AP96" s="50"/>
      <c r="AQ96" s="50">
        <f t="shared" si="50"/>
        <v>63300</v>
      </c>
      <c r="AR96" s="50"/>
      <c r="AS96" s="1">
        <f t="shared" si="51"/>
        <v>63300</v>
      </c>
      <c r="AT96" s="50"/>
      <c r="AU96" s="1">
        <f t="shared" si="52"/>
        <v>63300</v>
      </c>
      <c r="AW96" s="1">
        <f t="shared" si="53"/>
        <v>63300</v>
      </c>
      <c r="AY96" s="1">
        <f t="shared" si="54"/>
        <v>63300</v>
      </c>
      <c r="BA96" s="1">
        <f t="shared" si="55"/>
        <v>63300</v>
      </c>
      <c r="BC96" s="1">
        <f t="shared" si="56"/>
        <v>63300</v>
      </c>
    </row>
    <row r="97" spans="1:55" ht="15" hidden="1" customHeight="1">
      <c r="A97" s="1" t="s">
        <v>231</v>
      </c>
      <c r="C97" s="1">
        <f t="shared" si="57"/>
        <v>59700</v>
      </c>
      <c r="E97" s="1">
        <f t="shared" si="58"/>
        <v>59700</v>
      </c>
      <c r="F97" s="1">
        <v>42500</v>
      </c>
      <c r="G97" s="1">
        <v>49900</v>
      </c>
      <c r="H97" s="1">
        <v>38000</v>
      </c>
      <c r="I97" s="1">
        <v>59700</v>
      </c>
      <c r="K97" s="32">
        <v>19900</v>
      </c>
      <c r="L97" s="32"/>
      <c r="M97" s="32">
        <v>20200</v>
      </c>
      <c r="N97" s="31">
        <v>20500</v>
      </c>
      <c r="O97" s="34">
        <v>21600</v>
      </c>
      <c r="P97" s="31">
        <v>23400</v>
      </c>
      <c r="Q97" s="36"/>
      <c r="R97" s="36">
        <v>24200</v>
      </c>
      <c r="S97" s="142">
        <v>25200</v>
      </c>
      <c r="T97" s="143">
        <v>29600</v>
      </c>
      <c r="U97" s="143">
        <v>32300</v>
      </c>
      <c r="V97" s="143"/>
      <c r="W97" s="31">
        <v>63100</v>
      </c>
      <c r="X97" s="31">
        <v>68300</v>
      </c>
      <c r="Y97" s="31">
        <v>75700</v>
      </c>
      <c r="Z97" s="31">
        <v>79900</v>
      </c>
      <c r="AA97" s="31"/>
      <c r="AB97" s="31">
        <v>84800</v>
      </c>
      <c r="AC97" s="31">
        <v>89900</v>
      </c>
      <c r="AD97" s="31">
        <v>100000</v>
      </c>
      <c r="AE97" s="30">
        <v>138500</v>
      </c>
      <c r="AF97" s="30"/>
      <c r="AG97" s="37">
        <v>146000</v>
      </c>
      <c r="AH97" s="37">
        <v>164100</v>
      </c>
      <c r="AI97" s="37">
        <v>167500</v>
      </c>
      <c r="AJ97" s="3"/>
      <c r="AK97" s="3"/>
      <c r="AL97" s="3"/>
      <c r="AO97" s="1">
        <f t="shared" si="49"/>
        <v>65200</v>
      </c>
      <c r="AP97" s="167">
        <f>IF($E8=A$51,AP95,IF($E8=A$52,AP95,IF($E8=A$53,AP95,IF($E8=A$54,AP92,""))))</f>
        <v>65200</v>
      </c>
      <c r="AQ97" s="50">
        <f t="shared" si="50"/>
        <v>65200</v>
      </c>
      <c r="AR97" s="50"/>
      <c r="AS97" s="1">
        <f t="shared" si="51"/>
        <v>65200</v>
      </c>
      <c r="AT97" s="167">
        <f>IF($E8=A$51,AT95,IF($E8=A$52,AT95,IF($E8=A$53,AT95,IF($E8=A$54,AT92,""))))</f>
        <v>65200</v>
      </c>
      <c r="AU97" s="1">
        <f t="shared" si="52"/>
        <v>65200</v>
      </c>
      <c r="AW97" s="1">
        <f t="shared" si="53"/>
        <v>65200</v>
      </c>
      <c r="AX97" s="168">
        <f>IF($E8=A$51,AX95,IF($E8=A$52,AX95,IF($E8=A$53,AX95,IF($E8=A$54,AX92,""))))</f>
        <v>67200</v>
      </c>
      <c r="AY97" s="1">
        <f t="shared" si="54"/>
        <v>65200</v>
      </c>
      <c r="BA97" s="1">
        <f t="shared" si="55"/>
        <v>65200</v>
      </c>
      <c r="BB97" s="168">
        <f>IF($E$8=A$51,BB95,IF($E$8=A$52,BB95,IF($E$8=A$53,BB95,IF($E$8=A$54,BB92,""))))</f>
        <v>67200</v>
      </c>
      <c r="BC97" s="1">
        <f t="shared" si="56"/>
        <v>65200</v>
      </c>
    </row>
    <row r="98" spans="1:55" ht="15" hidden="1" customHeight="1">
      <c r="A98" s="1" t="s">
        <v>232</v>
      </c>
      <c r="C98" s="1">
        <f t="shared" si="57"/>
        <v>61500</v>
      </c>
      <c r="E98" s="1">
        <f t="shared" si="58"/>
        <v>61500</v>
      </c>
      <c r="F98" s="1">
        <v>43800</v>
      </c>
      <c r="G98" s="1">
        <v>51400</v>
      </c>
      <c r="H98" s="1">
        <v>39100</v>
      </c>
      <c r="I98" s="1">
        <v>61500</v>
      </c>
      <c r="K98" s="33">
        <v>20500</v>
      </c>
      <c r="L98" s="33"/>
      <c r="M98" s="33">
        <v>20800</v>
      </c>
      <c r="N98" s="31">
        <v>21100</v>
      </c>
      <c r="O98" s="34">
        <v>22200</v>
      </c>
      <c r="P98" s="34">
        <v>24100</v>
      </c>
      <c r="Q98" s="145"/>
      <c r="R98" s="145">
        <v>24900</v>
      </c>
      <c r="S98" s="142">
        <v>26000</v>
      </c>
      <c r="T98" s="146">
        <v>30500</v>
      </c>
      <c r="U98" s="147">
        <v>33300</v>
      </c>
      <c r="V98" s="147"/>
      <c r="W98" s="31">
        <v>65000</v>
      </c>
      <c r="X98" s="31">
        <v>70300</v>
      </c>
      <c r="Y98" s="31">
        <v>78000</v>
      </c>
      <c r="Z98" s="31">
        <v>82300</v>
      </c>
      <c r="AA98" s="31"/>
      <c r="AB98" s="31">
        <v>87300</v>
      </c>
      <c r="AC98" s="31">
        <v>92600</v>
      </c>
      <c r="AD98" s="31">
        <v>103000</v>
      </c>
      <c r="AE98" s="30">
        <v>142700</v>
      </c>
      <c r="AF98" s="30"/>
      <c r="AG98" s="37">
        <v>150400</v>
      </c>
      <c r="AH98" s="37">
        <v>169000</v>
      </c>
      <c r="AI98" s="37">
        <v>172500</v>
      </c>
      <c r="AJ98" s="3"/>
      <c r="AK98" s="3"/>
      <c r="AL98" s="3"/>
      <c r="AO98" s="1">
        <f t="shared" si="49"/>
        <v>67200</v>
      </c>
      <c r="AP98" s="50"/>
      <c r="AQ98" s="50">
        <f t="shared" si="50"/>
        <v>67200</v>
      </c>
      <c r="AR98" s="50"/>
      <c r="AS98" s="1">
        <f t="shared" si="51"/>
        <v>67200</v>
      </c>
      <c r="AU98" s="1">
        <f t="shared" si="52"/>
        <v>67200</v>
      </c>
      <c r="AW98" s="1">
        <f t="shared" si="53"/>
        <v>67200</v>
      </c>
      <c r="AY98" s="1">
        <f t="shared" si="54"/>
        <v>67200</v>
      </c>
      <c r="BA98" s="1">
        <f t="shared" si="55"/>
        <v>67200</v>
      </c>
      <c r="BC98" s="1">
        <f t="shared" si="56"/>
        <v>67200</v>
      </c>
    </row>
    <row r="99" spans="1:55" ht="15" hidden="1" customHeight="1">
      <c r="C99" s="1">
        <f t="shared" si="57"/>
        <v>63300</v>
      </c>
      <c r="E99" s="1">
        <f t="shared" si="58"/>
        <v>63300</v>
      </c>
      <c r="F99" s="1">
        <v>45100</v>
      </c>
      <c r="G99" s="1">
        <v>52900</v>
      </c>
      <c r="H99" s="1">
        <v>40300</v>
      </c>
      <c r="I99" s="1">
        <v>63300</v>
      </c>
      <c r="K99" s="31">
        <v>21100</v>
      </c>
      <c r="L99" s="31"/>
      <c r="M99" s="31">
        <v>21400</v>
      </c>
      <c r="N99" s="31">
        <v>21700</v>
      </c>
      <c r="O99" s="34">
        <v>22900</v>
      </c>
      <c r="P99" s="31">
        <v>24800</v>
      </c>
      <c r="Q99" s="36"/>
      <c r="R99" s="36">
        <v>25600</v>
      </c>
      <c r="S99" s="142">
        <v>26800</v>
      </c>
      <c r="T99" s="143">
        <v>31400</v>
      </c>
      <c r="U99" s="146">
        <v>34300</v>
      </c>
      <c r="V99" s="146"/>
      <c r="W99" s="31">
        <v>67000</v>
      </c>
      <c r="X99" s="31">
        <v>72400</v>
      </c>
      <c r="Y99" s="31">
        <v>80300</v>
      </c>
      <c r="Z99" s="31">
        <v>84800</v>
      </c>
      <c r="AA99" s="31"/>
      <c r="AB99" s="31">
        <v>89900</v>
      </c>
      <c r="AC99" s="31">
        <v>95400</v>
      </c>
      <c r="AD99" s="31">
        <v>106100</v>
      </c>
      <c r="AE99" s="30">
        <v>147000</v>
      </c>
      <c r="AF99" s="30"/>
      <c r="AG99" s="37">
        <v>154900</v>
      </c>
      <c r="AH99" s="37">
        <v>174100</v>
      </c>
      <c r="AI99" s="30">
        <v>177700</v>
      </c>
      <c r="AJ99" s="3"/>
      <c r="AK99" s="3"/>
      <c r="AL99" s="3"/>
      <c r="AO99" s="1">
        <f t="shared" si="49"/>
        <v>69200</v>
      </c>
      <c r="AP99" s="50"/>
      <c r="AQ99" s="50">
        <f t="shared" si="50"/>
        <v>69200</v>
      </c>
      <c r="AR99" s="50"/>
      <c r="AS99" s="1">
        <f t="shared" si="51"/>
        <v>69200</v>
      </c>
      <c r="AU99" s="1">
        <f t="shared" si="52"/>
        <v>69200</v>
      </c>
      <c r="AW99" s="1">
        <f t="shared" si="53"/>
        <v>69200</v>
      </c>
      <c r="AY99" s="1">
        <f t="shared" si="54"/>
        <v>69200</v>
      </c>
      <c r="BA99" s="1">
        <f t="shared" si="55"/>
        <v>69200</v>
      </c>
      <c r="BC99" s="1">
        <f t="shared" si="56"/>
        <v>69200</v>
      </c>
    </row>
    <row r="100" spans="1:55" ht="15.75" hidden="1" customHeight="1">
      <c r="A100" s="1" t="s">
        <v>46</v>
      </c>
      <c r="C100" s="1">
        <f t="shared" si="57"/>
        <v>65200</v>
      </c>
      <c r="E100" s="1">
        <f t="shared" si="58"/>
        <v>65200</v>
      </c>
      <c r="F100" s="1">
        <v>46500</v>
      </c>
      <c r="G100" s="1">
        <v>54500</v>
      </c>
      <c r="H100" s="1">
        <v>41500</v>
      </c>
      <c r="I100" s="1">
        <v>65200</v>
      </c>
      <c r="K100" s="32">
        <v>21700</v>
      </c>
      <c r="L100" s="32"/>
      <c r="M100" s="32">
        <v>22000</v>
      </c>
      <c r="N100" s="31">
        <v>22400</v>
      </c>
      <c r="O100" s="34">
        <v>23600</v>
      </c>
      <c r="P100" s="31">
        <v>25500</v>
      </c>
      <c r="Q100" s="36"/>
      <c r="R100" s="36">
        <v>26400</v>
      </c>
      <c r="S100" s="142">
        <v>27600</v>
      </c>
      <c r="T100" s="143">
        <v>32300</v>
      </c>
      <c r="U100" s="143">
        <v>35300</v>
      </c>
      <c r="V100" s="143"/>
      <c r="W100" s="31">
        <v>69000</v>
      </c>
      <c r="X100" s="31">
        <v>74600</v>
      </c>
      <c r="Y100" s="31">
        <v>82700</v>
      </c>
      <c r="Z100" s="31">
        <v>87300</v>
      </c>
      <c r="AA100" s="31"/>
      <c r="AB100" s="31">
        <v>92600</v>
      </c>
      <c r="AC100" s="31">
        <v>98300</v>
      </c>
      <c r="AD100" s="31">
        <v>109300</v>
      </c>
      <c r="AE100" s="30">
        <v>151400</v>
      </c>
      <c r="AF100" s="30"/>
      <c r="AG100" s="37">
        <v>159500</v>
      </c>
      <c r="AH100" s="37">
        <v>179300</v>
      </c>
      <c r="AI100" s="30">
        <v>183000</v>
      </c>
      <c r="AJ100" s="3"/>
      <c r="AK100" s="3"/>
      <c r="AL100" s="3"/>
      <c r="AO100" s="1">
        <f t="shared" si="49"/>
        <v>71300</v>
      </c>
      <c r="AP100" s="50"/>
      <c r="AQ100" s="50">
        <f t="shared" si="50"/>
        <v>71300</v>
      </c>
      <c r="AR100" s="50"/>
      <c r="AS100" s="1">
        <f t="shared" si="51"/>
        <v>71300</v>
      </c>
      <c r="AU100" s="1">
        <f t="shared" si="52"/>
        <v>71300</v>
      </c>
      <c r="AW100" s="1">
        <f t="shared" si="53"/>
        <v>71300</v>
      </c>
      <c r="AY100" s="1">
        <f t="shared" si="54"/>
        <v>71300</v>
      </c>
      <c r="BA100" s="1">
        <f t="shared" si="55"/>
        <v>71300</v>
      </c>
      <c r="BC100" s="1">
        <f t="shared" si="56"/>
        <v>71300</v>
      </c>
    </row>
    <row r="101" spans="1:55" hidden="1">
      <c r="A101" s="1" t="s">
        <v>49</v>
      </c>
      <c r="C101" s="1">
        <f t="shared" si="57"/>
        <v>67200</v>
      </c>
      <c r="E101" s="1">
        <f t="shared" si="58"/>
        <v>67200</v>
      </c>
      <c r="F101" s="1">
        <v>47900</v>
      </c>
      <c r="G101" s="1">
        <v>56100</v>
      </c>
      <c r="H101" s="1">
        <v>42700</v>
      </c>
      <c r="I101" s="1">
        <v>67200</v>
      </c>
      <c r="K101" s="33">
        <v>22400</v>
      </c>
      <c r="L101" s="33"/>
      <c r="M101" s="33">
        <v>22700</v>
      </c>
      <c r="N101" s="31">
        <v>23100</v>
      </c>
      <c r="O101" s="34">
        <v>24300</v>
      </c>
      <c r="P101" s="31">
        <v>26300</v>
      </c>
      <c r="Q101" s="36"/>
      <c r="R101" s="36">
        <v>27200</v>
      </c>
      <c r="S101" s="142">
        <v>28200</v>
      </c>
      <c r="T101" s="143">
        <v>33300</v>
      </c>
      <c r="U101" s="143">
        <v>36400</v>
      </c>
      <c r="V101" s="143"/>
      <c r="W101" s="30">
        <v>71100</v>
      </c>
      <c r="X101" s="30">
        <v>76800</v>
      </c>
      <c r="Y101" s="31">
        <v>85200</v>
      </c>
      <c r="Z101" s="31">
        <v>89900</v>
      </c>
      <c r="AA101" s="31"/>
      <c r="AB101" s="31">
        <v>95400</v>
      </c>
      <c r="AC101" s="31">
        <v>101200</v>
      </c>
      <c r="AD101" s="31">
        <v>112600</v>
      </c>
      <c r="AE101" s="30">
        <v>155900</v>
      </c>
      <c r="AF101" s="30"/>
      <c r="AG101" s="37">
        <v>164300</v>
      </c>
      <c r="AH101" s="37">
        <v>184700</v>
      </c>
      <c r="AI101" s="30">
        <v>188500</v>
      </c>
      <c r="AJ101" s="3"/>
      <c r="AK101" s="3"/>
      <c r="AL101" s="3"/>
      <c r="AO101" s="1">
        <f t="shared" si="49"/>
        <v>73400</v>
      </c>
      <c r="AP101" s="50"/>
      <c r="AQ101" s="50">
        <f t="shared" si="50"/>
        <v>73400</v>
      </c>
      <c r="AR101" s="50"/>
      <c r="AS101" s="1">
        <f t="shared" si="51"/>
        <v>73400</v>
      </c>
      <c r="AU101" s="1">
        <f t="shared" si="52"/>
        <v>73400</v>
      </c>
      <c r="AW101" s="1">
        <f t="shared" si="53"/>
        <v>73400</v>
      </c>
      <c r="AY101" s="1">
        <f t="shared" si="54"/>
        <v>73400</v>
      </c>
      <c r="BA101" s="1">
        <f t="shared" si="55"/>
        <v>73400</v>
      </c>
      <c r="BC101" s="1">
        <f t="shared" si="56"/>
        <v>73400</v>
      </c>
    </row>
    <row r="102" spans="1:55" hidden="1">
      <c r="A102" s="1" t="s">
        <v>47</v>
      </c>
      <c r="C102" s="1">
        <f t="shared" si="57"/>
        <v>69200</v>
      </c>
      <c r="E102" s="1">
        <f t="shared" si="58"/>
        <v>69200</v>
      </c>
      <c r="F102" s="1">
        <v>49300</v>
      </c>
      <c r="G102" s="1">
        <v>57800</v>
      </c>
      <c r="H102" s="1">
        <v>44000</v>
      </c>
      <c r="I102" s="1">
        <v>69200</v>
      </c>
      <c r="K102" s="31">
        <v>23100</v>
      </c>
      <c r="L102" s="31"/>
      <c r="M102" s="31">
        <v>23400</v>
      </c>
      <c r="N102" s="34">
        <v>23800</v>
      </c>
      <c r="O102" s="34">
        <v>25000</v>
      </c>
      <c r="P102" s="31">
        <v>27100</v>
      </c>
      <c r="Q102" s="36"/>
      <c r="R102" s="36">
        <v>28000</v>
      </c>
      <c r="S102" s="142">
        <v>29300</v>
      </c>
      <c r="T102" s="143">
        <v>34300</v>
      </c>
      <c r="U102" s="143">
        <v>37500</v>
      </c>
      <c r="V102" s="143"/>
      <c r="W102" s="31">
        <v>73200</v>
      </c>
      <c r="X102" s="31">
        <v>79100</v>
      </c>
      <c r="Y102" s="31">
        <v>87800</v>
      </c>
      <c r="Z102" s="31">
        <v>92600</v>
      </c>
      <c r="AA102" s="31"/>
      <c r="AB102" s="31">
        <v>98300</v>
      </c>
      <c r="AC102" s="37">
        <v>104200</v>
      </c>
      <c r="AD102" s="37">
        <v>116000</v>
      </c>
      <c r="AE102" s="30">
        <v>160600</v>
      </c>
      <c r="AF102" s="30"/>
      <c r="AG102" s="30">
        <v>169200</v>
      </c>
      <c r="AH102" s="30">
        <v>190200</v>
      </c>
      <c r="AI102" s="30">
        <v>194200</v>
      </c>
      <c r="AJ102" s="3"/>
      <c r="AK102" s="3"/>
      <c r="AL102" s="3"/>
      <c r="AO102" s="1">
        <f t="shared" si="49"/>
        <v>75600</v>
      </c>
      <c r="AP102" s="50"/>
      <c r="AQ102" s="50">
        <f t="shared" si="50"/>
        <v>75600</v>
      </c>
      <c r="AR102" s="50"/>
      <c r="AS102" s="1">
        <f t="shared" si="51"/>
        <v>75600</v>
      </c>
      <c r="AU102" s="1">
        <f t="shared" si="52"/>
        <v>75600</v>
      </c>
      <c r="AW102" s="1">
        <f t="shared" si="53"/>
        <v>75600</v>
      </c>
      <c r="AY102" s="1">
        <f t="shared" si="54"/>
        <v>75600</v>
      </c>
      <c r="BA102" s="1">
        <f t="shared" si="55"/>
        <v>75600</v>
      </c>
      <c r="BC102" s="1">
        <f t="shared" si="56"/>
        <v>75600</v>
      </c>
    </row>
    <row r="103" spans="1:55" hidden="1">
      <c r="A103" s="1" t="s">
        <v>48</v>
      </c>
      <c r="C103" s="1">
        <f t="shared" si="57"/>
        <v>71300</v>
      </c>
      <c r="E103" s="1">
        <f t="shared" si="58"/>
        <v>71300</v>
      </c>
      <c r="F103" s="1">
        <v>50800</v>
      </c>
      <c r="G103" s="1">
        <v>59500</v>
      </c>
      <c r="H103" s="1">
        <v>45300</v>
      </c>
      <c r="I103" s="1">
        <v>71300</v>
      </c>
      <c r="K103" s="30">
        <v>23800</v>
      </c>
      <c r="L103" s="30"/>
      <c r="M103" s="30">
        <v>24100</v>
      </c>
      <c r="N103" s="34">
        <v>24500</v>
      </c>
      <c r="O103" s="34">
        <v>25800</v>
      </c>
      <c r="P103" s="31">
        <v>27900</v>
      </c>
      <c r="Q103" s="36"/>
      <c r="R103" s="36">
        <v>28800</v>
      </c>
      <c r="S103" s="142">
        <v>30200</v>
      </c>
      <c r="T103" s="143">
        <v>35300</v>
      </c>
      <c r="U103" s="143">
        <v>38600</v>
      </c>
      <c r="V103" s="143"/>
      <c r="W103" s="31">
        <v>75400</v>
      </c>
      <c r="X103" s="31">
        <v>81500</v>
      </c>
      <c r="Y103" s="30">
        <v>90400</v>
      </c>
      <c r="Z103" s="30">
        <v>95400</v>
      </c>
      <c r="AA103" s="30"/>
      <c r="AB103" s="30">
        <v>101200</v>
      </c>
      <c r="AC103" s="37">
        <v>107300</v>
      </c>
      <c r="AD103" s="37">
        <v>119500</v>
      </c>
      <c r="AE103" s="30">
        <v>165400</v>
      </c>
      <c r="AF103" s="30"/>
      <c r="AG103" s="37">
        <v>174300</v>
      </c>
      <c r="AH103" s="37">
        <v>195900</v>
      </c>
      <c r="AI103" s="37">
        <v>200000</v>
      </c>
      <c r="AJ103" s="3"/>
      <c r="AK103" s="3"/>
      <c r="AL103" s="3"/>
      <c r="AO103" s="1">
        <f t="shared" si="49"/>
        <v>77900</v>
      </c>
      <c r="AP103" s="50"/>
      <c r="AQ103" s="50">
        <f t="shared" si="50"/>
        <v>77900</v>
      </c>
      <c r="AR103" s="50"/>
      <c r="AS103" s="1">
        <f t="shared" si="51"/>
        <v>77900</v>
      </c>
      <c r="AU103" s="1">
        <f t="shared" si="52"/>
        <v>77900</v>
      </c>
      <c r="AW103" s="1">
        <f t="shared" si="53"/>
        <v>77900</v>
      </c>
      <c r="AY103" s="1">
        <f t="shared" si="54"/>
        <v>77900</v>
      </c>
      <c r="BA103" s="1">
        <f t="shared" si="55"/>
        <v>77900</v>
      </c>
      <c r="BC103" s="1">
        <f t="shared" si="56"/>
        <v>77900</v>
      </c>
    </row>
    <row r="104" spans="1:55" hidden="1">
      <c r="C104" s="1">
        <f t="shared" si="57"/>
        <v>73400</v>
      </c>
      <c r="E104" s="1">
        <f t="shared" si="58"/>
        <v>73400</v>
      </c>
      <c r="F104" s="1">
        <v>52300</v>
      </c>
      <c r="G104" s="1">
        <v>61300</v>
      </c>
      <c r="H104" s="1">
        <v>46700</v>
      </c>
      <c r="I104" s="1">
        <v>73400</v>
      </c>
      <c r="K104" s="31">
        <v>24500</v>
      </c>
      <c r="L104" s="31"/>
      <c r="M104" s="31">
        <v>24800</v>
      </c>
      <c r="N104" s="31">
        <v>25200</v>
      </c>
      <c r="O104" s="31">
        <v>26600</v>
      </c>
      <c r="P104" s="31">
        <v>28700</v>
      </c>
      <c r="Q104" s="36"/>
      <c r="R104" s="36">
        <v>29700</v>
      </c>
      <c r="S104" s="142">
        <v>31100</v>
      </c>
      <c r="T104" s="143">
        <v>36400</v>
      </c>
      <c r="U104" s="143">
        <v>39800</v>
      </c>
      <c r="V104" s="143"/>
      <c r="W104" s="31">
        <v>77700</v>
      </c>
      <c r="X104" s="31">
        <v>83900</v>
      </c>
      <c r="Y104" s="31">
        <v>93100</v>
      </c>
      <c r="Z104" s="31">
        <v>98300</v>
      </c>
      <c r="AA104" s="31"/>
      <c r="AB104" s="31">
        <v>104200</v>
      </c>
      <c r="AC104" s="37">
        <v>110500</v>
      </c>
      <c r="AD104" s="37">
        <v>123100</v>
      </c>
      <c r="AE104" s="30">
        <v>170400</v>
      </c>
      <c r="AF104" s="30"/>
      <c r="AG104" s="30">
        <v>179500</v>
      </c>
      <c r="AH104" s="30">
        <v>201800</v>
      </c>
      <c r="AI104" s="37">
        <v>206000</v>
      </c>
      <c r="AJ104" s="3"/>
      <c r="AK104" s="3"/>
      <c r="AL104" s="3"/>
      <c r="AO104" s="1">
        <f t="shared" si="49"/>
        <v>80200</v>
      </c>
      <c r="AP104" s="50"/>
      <c r="AQ104" s="50">
        <f t="shared" si="50"/>
        <v>80200</v>
      </c>
      <c r="AR104" s="50"/>
      <c r="AS104" s="1">
        <f t="shared" si="51"/>
        <v>80200</v>
      </c>
      <c r="AU104" s="1">
        <f t="shared" si="52"/>
        <v>80200</v>
      </c>
      <c r="AW104" s="1">
        <f t="shared" si="53"/>
        <v>80200</v>
      </c>
      <c r="AY104" s="1">
        <f t="shared" si="54"/>
        <v>80200</v>
      </c>
      <c r="BA104" s="1">
        <f t="shared" si="55"/>
        <v>80200</v>
      </c>
      <c r="BC104" s="1">
        <f t="shared" si="56"/>
        <v>80200</v>
      </c>
    </row>
    <row r="105" spans="1:55" hidden="1">
      <c r="C105" s="1">
        <f t="shared" si="57"/>
        <v>75600</v>
      </c>
      <c r="E105" s="1">
        <f t="shared" si="58"/>
        <v>75600</v>
      </c>
      <c r="F105" s="1">
        <v>53900</v>
      </c>
      <c r="G105" s="1">
        <v>63100</v>
      </c>
      <c r="H105" s="1">
        <v>48100</v>
      </c>
      <c r="I105" s="1">
        <v>75600</v>
      </c>
      <c r="K105" s="31">
        <v>25200</v>
      </c>
      <c r="L105" s="31"/>
      <c r="M105" s="31">
        <v>25500</v>
      </c>
      <c r="N105" s="34">
        <v>26000</v>
      </c>
      <c r="O105" s="30">
        <v>27400</v>
      </c>
      <c r="P105" s="31">
        <v>29600</v>
      </c>
      <c r="Q105" s="36"/>
      <c r="R105" s="36">
        <v>30600</v>
      </c>
      <c r="S105" s="142">
        <v>32000</v>
      </c>
      <c r="T105" s="143">
        <v>37500</v>
      </c>
      <c r="U105" s="143">
        <v>41000</v>
      </c>
      <c r="V105" s="143"/>
      <c r="W105" s="31">
        <v>80000</v>
      </c>
      <c r="X105" s="31">
        <v>86400</v>
      </c>
      <c r="Y105" s="30">
        <v>95900</v>
      </c>
      <c r="Z105" s="30">
        <v>101200</v>
      </c>
      <c r="AA105" s="30"/>
      <c r="AB105" s="30">
        <v>107300</v>
      </c>
      <c r="AC105" s="30">
        <v>113800</v>
      </c>
      <c r="AD105" s="30">
        <v>126800</v>
      </c>
      <c r="AE105" s="30">
        <v>175500</v>
      </c>
      <c r="AF105" s="30"/>
      <c r="AG105" s="30">
        <v>184900</v>
      </c>
      <c r="AH105" s="30">
        <v>207900</v>
      </c>
      <c r="AI105" s="31">
        <v>212200</v>
      </c>
      <c r="AJ105" s="3"/>
      <c r="AK105" s="3"/>
      <c r="AL105" s="3"/>
      <c r="AO105" s="1">
        <f t="shared" si="49"/>
        <v>82600</v>
      </c>
      <c r="AP105" s="50"/>
      <c r="AQ105" s="50">
        <f t="shared" si="50"/>
        <v>82600</v>
      </c>
      <c r="AR105" s="50"/>
      <c r="AS105" s="1">
        <f t="shared" si="51"/>
        <v>82600</v>
      </c>
      <c r="AU105" s="1">
        <f t="shared" si="52"/>
        <v>82600</v>
      </c>
      <c r="AW105" s="1">
        <f t="shared" si="53"/>
        <v>82600</v>
      </c>
      <c r="AY105" s="1">
        <f t="shared" si="54"/>
        <v>82600</v>
      </c>
      <c r="BA105" s="1">
        <f t="shared" si="55"/>
        <v>82600</v>
      </c>
      <c r="BC105" s="1">
        <f t="shared" si="56"/>
        <v>82600</v>
      </c>
    </row>
    <row r="106" spans="1:55" hidden="1">
      <c r="C106" s="1">
        <f t="shared" si="57"/>
        <v>77900</v>
      </c>
      <c r="E106" s="1">
        <f t="shared" si="58"/>
        <v>77900</v>
      </c>
      <c r="F106" s="1">
        <v>55500</v>
      </c>
      <c r="G106" s="1">
        <v>65000</v>
      </c>
      <c r="H106" s="1">
        <v>49500</v>
      </c>
      <c r="I106" s="1">
        <v>77900</v>
      </c>
      <c r="K106" s="31">
        <v>26000</v>
      </c>
      <c r="L106" s="31"/>
      <c r="M106" s="31">
        <v>26300</v>
      </c>
      <c r="N106" s="34">
        <v>26800</v>
      </c>
      <c r="O106" s="31">
        <v>28200</v>
      </c>
      <c r="P106" s="31">
        <v>30500</v>
      </c>
      <c r="Q106" s="36"/>
      <c r="R106" s="36">
        <v>31500</v>
      </c>
      <c r="S106" s="142">
        <v>33000</v>
      </c>
      <c r="T106" s="143">
        <v>38600</v>
      </c>
      <c r="U106" s="143">
        <v>42200</v>
      </c>
      <c r="V106" s="143"/>
      <c r="W106" s="31">
        <v>82400</v>
      </c>
      <c r="X106" s="31">
        <v>89000</v>
      </c>
      <c r="Y106" s="31">
        <v>98800</v>
      </c>
      <c r="Z106" s="31">
        <v>104200</v>
      </c>
      <c r="AA106" s="31"/>
      <c r="AB106" s="31">
        <v>110500</v>
      </c>
      <c r="AC106" s="37">
        <v>117200</v>
      </c>
      <c r="AD106" s="37">
        <v>130600</v>
      </c>
      <c r="AE106" s="30">
        <v>180800</v>
      </c>
      <c r="AF106" s="30"/>
      <c r="AG106" s="37">
        <v>190400</v>
      </c>
      <c r="AH106" s="37">
        <v>214100</v>
      </c>
      <c r="AI106" s="30">
        <v>218600</v>
      </c>
      <c r="AJ106" s="3"/>
      <c r="AK106" s="3"/>
      <c r="AL106" s="3"/>
      <c r="AO106" s="1">
        <f t="shared" si="49"/>
        <v>85100</v>
      </c>
      <c r="AP106" s="50"/>
      <c r="AQ106" s="50">
        <f t="shared" si="50"/>
        <v>85100</v>
      </c>
      <c r="AR106" s="50"/>
      <c r="AS106" s="1">
        <f t="shared" si="51"/>
        <v>85100</v>
      </c>
      <c r="AU106" s="1">
        <f t="shared" si="52"/>
        <v>85100</v>
      </c>
      <c r="AW106" s="1">
        <f t="shared" si="53"/>
        <v>85100</v>
      </c>
      <c r="AY106" s="1">
        <f t="shared" si="54"/>
        <v>85100</v>
      </c>
      <c r="BA106" s="1">
        <f t="shared" si="55"/>
        <v>85100</v>
      </c>
      <c r="BC106" s="1">
        <f t="shared" si="56"/>
        <v>85100</v>
      </c>
    </row>
    <row r="107" spans="1:55" hidden="1">
      <c r="C107" s="1">
        <f t="shared" si="57"/>
        <v>80200</v>
      </c>
      <c r="E107" s="1">
        <f t="shared" si="58"/>
        <v>80200</v>
      </c>
      <c r="F107" s="1">
        <v>57200</v>
      </c>
      <c r="G107" s="1">
        <v>67000</v>
      </c>
      <c r="H107" s="1">
        <v>51000</v>
      </c>
      <c r="I107" s="1">
        <v>80200</v>
      </c>
      <c r="K107" s="31">
        <v>26800</v>
      </c>
      <c r="L107" s="31"/>
      <c r="M107" s="31">
        <v>27100</v>
      </c>
      <c r="N107" s="31">
        <v>27600</v>
      </c>
      <c r="O107" s="31">
        <v>29000</v>
      </c>
      <c r="P107" s="31">
        <v>31400</v>
      </c>
      <c r="Q107" s="36"/>
      <c r="R107" s="36">
        <v>32400</v>
      </c>
      <c r="S107" s="142">
        <v>34000</v>
      </c>
      <c r="T107" s="143">
        <v>39800</v>
      </c>
      <c r="U107" s="143">
        <v>43500</v>
      </c>
      <c r="V107" s="143"/>
      <c r="W107" s="31">
        <v>84900</v>
      </c>
      <c r="X107" s="31">
        <v>91700</v>
      </c>
      <c r="Y107" s="37">
        <v>101800</v>
      </c>
      <c r="Z107" s="37">
        <v>107300</v>
      </c>
      <c r="AA107" s="37"/>
      <c r="AB107" s="37">
        <v>113800</v>
      </c>
      <c r="AC107" s="30">
        <v>120700</v>
      </c>
      <c r="AD107" s="30">
        <v>134500</v>
      </c>
      <c r="AE107" s="30">
        <v>186200</v>
      </c>
      <c r="AF107" s="30"/>
      <c r="AG107" s="37">
        <v>196100</v>
      </c>
      <c r="AH107" s="37"/>
      <c r="AI107" s="30"/>
      <c r="AJ107" s="3"/>
      <c r="AK107" s="3"/>
      <c r="AL107" s="3"/>
      <c r="AO107" s="1">
        <f t="shared" si="49"/>
        <v>87700</v>
      </c>
      <c r="AP107" s="50"/>
      <c r="AQ107" s="50">
        <f t="shared" si="50"/>
        <v>87700</v>
      </c>
      <c r="AR107" s="50"/>
      <c r="AS107" s="1">
        <f t="shared" si="51"/>
        <v>87700</v>
      </c>
      <c r="AU107" s="1">
        <f t="shared" si="52"/>
        <v>87700</v>
      </c>
      <c r="AW107" s="1">
        <f t="shared" si="53"/>
        <v>87700</v>
      </c>
      <c r="AY107" s="1">
        <f t="shared" si="54"/>
        <v>87700</v>
      </c>
      <c r="BA107" s="1">
        <f t="shared" si="55"/>
        <v>87700</v>
      </c>
      <c r="BC107" s="1">
        <f t="shared" si="56"/>
        <v>87700</v>
      </c>
    </row>
    <row r="108" spans="1:55" hidden="1">
      <c r="C108" s="1">
        <f t="shared" si="57"/>
        <v>82600</v>
      </c>
      <c r="E108" s="1">
        <f t="shared" si="58"/>
        <v>82600</v>
      </c>
      <c r="F108" s="1">
        <v>58900</v>
      </c>
      <c r="G108" s="1">
        <v>69000</v>
      </c>
      <c r="H108" s="1">
        <v>52500</v>
      </c>
      <c r="I108" s="1">
        <v>82600</v>
      </c>
      <c r="K108" s="31">
        <v>27600</v>
      </c>
      <c r="L108" s="31"/>
      <c r="M108" s="31">
        <v>27900</v>
      </c>
      <c r="N108" s="30">
        <v>28400</v>
      </c>
      <c r="O108" s="31">
        <v>29900</v>
      </c>
      <c r="P108" s="31">
        <v>32300</v>
      </c>
      <c r="Q108" s="36"/>
      <c r="R108" s="36">
        <v>33400</v>
      </c>
      <c r="S108" s="142">
        <v>35000</v>
      </c>
      <c r="T108" s="143">
        <v>41000</v>
      </c>
      <c r="U108" s="143">
        <v>44800</v>
      </c>
      <c r="V108" s="143"/>
      <c r="W108" s="31">
        <v>87400</v>
      </c>
      <c r="X108" s="31">
        <v>94500</v>
      </c>
      <c r="Y108" s="37">
        <v>104900</v>
      </c>
      <c r="Z108" s="37">
        <v>110500</v>
      </c>
      <c r="AA108" s="37"/>
      <c r="AB108" s="37">
        <v>117200</v>
      </c>
      <c r="AC108" s="37">
        <v>124300</v>
      </c>
      <c r="AD108" s="37">
        <v>138500</v>
      </c>
      <c r="AE108" s="30">
        <v>191800</v>
      </c>
      <c r="AF108" s="30"/>
      <c r="AG108" s="31">
        <v>202000</v>
      </c>
      <c r="AH108" s="31"/>
      <c r="AI108" s="148"/>
      <c r="AJ108" s="3"/>
      <c r="AK108" s="3"/>
      <c r="AL108" s="3"/>
      <c r="AO108" s="1">
        <f t="shared" si="49"/>
        <v>90300</v>
      </c>
      <c r="AP108" s="50"/>
      <c r="AQ108" s="50">
        <f t="shared" si="50"/>
        <v>90300</v>
      </c>
      <c r="AR108" s="50"/>
      <c r="AS108" s="1">
        <f t="shared" si="51"/>
        <v>90300</v>
      </c>
      <c r="AU108" s="1">
        <f t="shared" si="52"/>
        <v>90300</v>
      </c>
      <c r="AW108" s="1">
        <f t="shared" si="53"/>
        <v>90300</v>
      </c>
      <c r="AY108" s="1">
        <f t="shared" si="54"/>
        <v>90300</v>
      </c>
      <c r="BA108" s="1">
        <f t="shared" si="55"/>
        <v>90300</v>
      </c>
      <c r="BC108" s="1">
        <f t="shared" si="56"/>
        <v>90300</v>
      </c>
    </row>
    <row r="109" spans="1:55" hidden="1">
      <c r="C109" s="1">
        <f t="shared" si="57"/>
        <v>85100</v>
      </c>
      <c r="E109" s="1">
        <f t="shared" si="58"/>
        <v>85100</v>
      </c>
      <c r="F109" s="1">
        <v>60700</v>
      </c>
      <c r="G109" s="1">
        <v>71100</v>
      </c>
      <c r="H109" s="1">
        <v>54100</v>
      </c>
      <c r="I109" s="1">
        <v>85100</v>
      </c>
      <c r="K109" s="31">
        <v>28400</v>
      </c>
      <c r="L109" s="31"/>
      <c r="M109" s="31">
        <v>28700</v>
      </c>
      <c r="N109" s="31">
        <v>29300</v>
      </c>
      <c r="O109" s="31">
        <v>30800</v>
      </c>
      <c r="P109" s="31">
        <v>33300</v>
      </c>
      <c r="Q109" s="36"/>
      <c r="R109" s="36">
        <v>34400</v>
      </c>
      <c r="S109" s="142">
        <v>36100</v>
      </c>
      <c r="T109" s="143">
        <v>42200</v>
      </c>
      <c r="U109" s="143">
        <v>46100</v>
      </c>
      <c r="V109" s="143"/>
      <c r="W109" s="31">
        <v>90000</v>
      </c>
      <c r="X109" s="31">
        <v>97300</v>
      </c>
      <c r="Y109" s="37">
        <v>108000</v>
      </c>
      <c r="Z109" s="37">
        <v>113800</v>
      </c>
      <c r="AA109" s="37"/>
      <c r="AB109" s="37">
        <v>120700</v>
      </c>
      <c r="AC109" s="37">
        <v>128000</v>
      </c>
      <c r="AD109" s="37">
        <v>142700</v>
      </c>
      <c r="AE109" s="30">
        <v>197600</v>
      </c>
      <c r="AF109" s="30"/>
      <c r="AG109" s="30">
        <v>208100</v>
      </c>
      <c r="AH109" s="30"/>
      <c r="AI109" s="148"/>
      <c r="AJ109" s="3"/>
      <c r="AK109" s="3"/>
      <c r="AL109" s="3"/>
      <c r="AO109" s="1">
        <f t="shared" si="49"/>
        <v>93000</v>
      </c>
      <c r="AP109" s="50"/>
      <c r="AQ109" s="50">
        <f t="shared" si="50"/>
        <v>93000</v>
      </c>
      <c r="AR109" s="50"/>
      <c r="AS109" s="1">
        <f t="shared" si="51"/>
        <v>93000</v>
      </c>
      <c r="AU109" s="1">
        <f t="shared" si="52"/>
        <v>93000</v>
      </c>
      <c r="AW109" s="1">
        <f t="shared" si="53"/>
        <v>93000</v>
      </c>
      <c r="AY109" s="1">
        <f t="shared" si="54"/>
        <v>93000</v>
      </c>
      <c r="BA109" s="1">
        <f t="shared" si="55"/>
        <v>93000</v>
      </c>
      <c r="BC109" s="1">
        <f t="shared" si="56"/>
        <v>93000</v>
      </c>
    </row>
    <row r="110" spans="1:55" hidden="1">
      <c r="C110" s="1">
        <f t="shared" si="57"/>
        <v>87700</v>
      </c>
      <c r="E110" s="1">
        <f t="shared" si="58"/>
        <v>87700</v>
      </c>
      <c r="F110" s="1">
        <v>62500</v>
      </c>
      <c r="G110" s="1">
        <v>73200</v>
      </c>
      <c r="H110" s="1">
        <v>55700</v>
      </c>
      <c r="I110" s="1">
        <v>87700</v>
      </c>
      <c r="K110" s="31">
        <v>29300</v>
      </c>
      <c r="L110" s="31"/>
      <c r="M110" s="31">
        <v>29600</v>
      </c>
      <c r="N110" s="31">
        <v>30200</v>
      </c>
      <c r="O110" s="31">
        <v>31700</v>
      </c>
      <c r="P110" s="31">
        <v>34300</v>
      </c>
      <c r="Q110" s="36"/>
      <c r="R110" s="36">
        <v>35400</v>
      </c>
      <c r="S110" s="142">
        <v>37200</v>
      </c>
      <c r="T110" s="143">
        <v>43500</v>
      </c>
      <c r="U110" s="143">
        <v>47500</v>
      </c>
      <c r="V110" s="143"/>
      <c r="W110" s="31">
        <v>92700</v>
      </c>
      <c r="X110" s="31">
        <v>100200</v>
      </c>
      <c r="Y110" s="30">
        <v>111200</v>
      </c>
      <c r="Z110" s="30">
        <v>117200</v>
      </c>
      <c r="AA110" s="30"/>
      <c r="AB110" s="30">
        <v>124300</v>
      </c>
      <c r="AC110" s="37">
        <v>131800</v>
      </c>
      <c r="AD110" s="37">
        <v>147000</v>
      </c>
      <c r="AE110" s="34">
        <v>203500</v>
      </c>
      <c r="AF110" s="34"/>
      <c r="AG110" s="30"/>
      <c r="AH110" s="30"/>
      <c r="AI110" s="148"/>
      <c r="AJ110" s="3"/>
      <c r="AK110" s="3"/>
      <c r="AL110" s="3"/>
      <c r="AO110" s="1">
        <f t="shared" si="49"/>
        <v>95800</v>
      </c>
      <c r="AP110" s="50"/>
      <c r="AQ110" s="50">
        <f t="shared" si="50"/>
        <v>95800</v>
      </c>
      <c r="AR110" s="50"/>
      <c r="AS110" s="1">
        <f t="shared" si="51"/>
        <v>95800</v>
      </c>
      <c r="AU110" s="1">
        <f t="shared" si="52"/>
        <v>95800</v>
      </c>
      <c r="AW110" s="1">
        <f t="shared" si="53"/>
        <v>95800</v>
      </c>
      <c r="AY110" s="1">
        <f t="shared" si="54"/>
        <v>95800</v>
      </c>
      <c r="BA110" s="1">
        <f t="shared" si="55"/>
        <v>95800</v>
      </c>
      <c r="BC110" s="1">
        <f t="shared" si="56"/>
        <v>95800</v>
      </c>
    </row>
    <row r="111" spans="1:55" hidden="1">
      <c r="C111" s="1">
        <f t="shared" si="57"/>
        <v>90300</v>
      </c>
      <c r="E111" s="1">
        <f t="shared" si="58"/>
        <v>90300</v>
      </c>
      <c r="F111" s="1">
        <v>64400</v>
      </c>
      <c r="G111" s="1">
        <v>75400</v>
      </c>
      <c r="H111" s="1">
        <v>57400</v>
      </c>
      <c r="I111" s="1">
        <v>90300</v>
      </c>
      <c r="K111" s="31">
        <v>30200</v>
      </c>
      <c r="L111" s="31"/>
      <c r="M111" s="31">
        <v>30500</v>
      </c>
      <c r="N111" s="31">
        <v>31100</v>
      </c>
      <c r="O111" s="31">
        <v>32700</v>
      </c>
      <c r="P111" s="31">
        <v>35300</v>
      </c>
      <c r="Q111" s="36"/>
      <c r="R111" s="36">
        <v>36500</v>
      </c>
      <c r="S111" s="142">
        <v>38300</v>
      </c>
      <c r="T111" s="143">
        <v>44800</v>
      </c>
      <c r="U111" s="143">
        <v>48900</v>
      </c>
      <c r="V111" s="143"/>
      <c r="W111" s="31">
        <v>95500</v>
      </c>
      <c r="X111" s="31">
        <v>103200</v>
      </c>
      <c r="Y111" s="30">
        <v>114500</v>
      </c>
      <c r="Z111" s="30">
        <v>120700</v>
      </c>
      <c r="AA111" s="30"/>
      <c r="AB111" s="30">
        <v>128000</v>
      </c>
      <c r="AC111" s="30">
        <v>135800</v>
      </c>
      <c r="AD111" s="30">
        <v>151400</v>
      </c>
      <c r="AE111" s="34"/>
      <c r="AF111" s="34"/>
      <c r="AG111" s="148"/>
      <c r="AH111" s="148"/>
      <c r="AI111" s="148"/>
      <c r="AJ111" s="3"/>
      <c r="AK111" s="3"/>
      <c r="AL111" s="3"/>
      <c r="AO111" s="1">
        <f t="shared" si="49"/>
        <v>98700</v>
      </c>
      <c r="AP111" s="50"/>
      <c r="AQ111" s="50">
        <f t="shared" si="50"/>
        <v>98700</v>
      </c>
      <c r="AR111" s="50"/>
      <c r="AS111" s="1">
        <f t="shared" si="51"/>
        <v>98700</v>
      </c>
      <c r="AU111" s="1">
        <f t="shared" si="52"/>
        <v>98700</v>
      </c>
      <c r="AW111" s="1">
        <f t="shared" si="53"/>
        <v>98700</v>
      </c>
      <c r="AY111" s="1">
        <f t="shared" si="54"/>
        <v>98700</v>
      </c>
      <c r="BA111" s="1">
        <f t="shared" si="55"/>
        <v>98700</v>
      </c>
      <c r="BC111" s="1">
        <f t="shared" si="56"/>
        <v>98700</v>
      </c>
    </row>
    <row r="112" spans="1:55" hidden="1">
      <c r="C112" s="1">
        <f t="shared" si="57"/>
        <v>93000</v>
      </c>
      <c r="E112" s="1">
        <f t="shared" si="58"/>
        <v>93000</v>
      </c>
      <c r="F112" s="1">
        <v>66300</v>
      </c>
      <c r="G112" s="1">
        <v>77700</v>
      </c>
      <c r="H112" s="1">
        <v>59100</v>
      </c>
      <c r="I112" s="1">
        <v>93000</v>
      </c>
      <c r="K112" s="34">
        <v>31100</v>
      </c>
      <c r="L112" s="34"/>
      <c r="M112" s="34">
        <v>31400</v>
      </c>
      <c r="N112" s="31">
        <v>32000</v>
      </c>
      <c r="O112" s="31">
        <v>33700</v>
      </c>
      <c r="P112" s="31">
        <v>36400</v>
      </c>
      <c r="Q112" s="36"/>
      <c r="R112" s="36">
        <v>37600</v>
      </c>
      <c r="S112" s="142">
        <v>39400</v>
      </c>
      <c r="T112" s="143">
        <v>46100</v>
      </c>
      <c r="U112" s="143">
        <v>50400</v>
      </c>
      <c r="V112" s="143"/>
      <c r="W112" s="31">
        <v>98400</v>
      </c>
      <c r="X112" s="31">
        <v>106300</v>
      </c>
      <c r="Y112" s="30">
        <v>117900</v>
      </c>
      <c r="Z112" s="30">
        <v>124300</v>
      </c>
      <c r="AA112" s="30"/>
      <c r="AB112" s="30">
        <v>131800</v>
      </c>
      <c r="AC112" s="37">
        <v>139900</v>
      </c>
      <c r="AD112" s="37">
        <v>155900</v>
      </c>
      <c r="AE112" s="30"/>
      <c r="AF112" s="30"/>
      <c r="AG112" s="148"/>
      <c r="AH112" s="148"/>
      <c r="AI112" s="148"/>
      <c r="AJ112" s="3"/>
      <c r="AK112" s="3"/>
      <c r="AL112" s="3"/>
      <c r="AO112" s="1">
        <f t="shared" si="49"/>
        <v>101700</v>
      </c>
      <c r="AP112" s="50"/>
      <c r="AQ112" s="50">
        <f t="shared" si="50"/>
        <v>101700</v>
      </c>
      <c r="AR112" s="50"/>
      <c r="AS112" s="1">
        <f t="shared" si="51"/>
        <v>101700</v>
      </c>
      <c r="AU112" s="1">
        <f t="shared" si="52"/>
        <v>101700</v>
      </c>
      <c r="AW112" s="1">
        <f t="shared" si="53"/>
        <v>101700</v>
      </c>
      <c r="AY112" s="1">
        <f t="shared" si="54"/>
        <v>101700</v>
      </c>
      <c r="BA112" s="1">
        <f t="shared" si="55"/>
        <v>101700</v>
      </c>
      <c r="BC112" s="1">
        <f t="shared" si="56"/>
        <v>101700</v>
      </c>
    </row>
    <row r="113" spans="3:55" hidden="1">
      <c r="C113" s="1">
        <f t="shared" si="57"/>
        <v>95800</v>
      </c>
      <c r="E113" s="1">
        <f t="shared" si="58"/>
        <v>95800</v>
      </c>
      <c r="F113" s="31">
        <v>68300</v>
      </c>
      <c r="G113" s="35">
        <v>80000</v>
      </c>
      <c r="H113" s="30">
        <v>60900</v>
      </c>
      <c r="I113" s="31">
        <v>95800</v>
      </c>
      <c r="J113" s="31"/>
      <c r="K113" s="34">
        <v>32000</v>
      </c>
      <c r="L113" s="34"/>
      <c r="M113" s="34">
        <v>32300</v>
      </c>
      <c r="N113" s="31">
        <v>33000</v>
      </c>
      <c r="O113" s="31">
        <v>34700</v>
      </c>
      <c r="P113" s="30">
        <v>37500</v>
      </c>
      <c r="Q113" s="35"/>
      <c r="R113" s="35">
        <v>38700</v>
      </c>
      <c r="S113" s="142">
        <v>40600</v>
      </c>
      <c r="T113" s="144">
        <v>47500</v>
      </c>
      <c r="U113" s="144">
        <v>51900</v>
      </c>
      <c r="V113" s="144"/>
      <c r="W113" s="37">
        <v>101400</v>
      </c>
      <c r="X113" s="37">
        <v>109500</v>
      </c>
      <c r="Y113" s="37">
        <v>121400</v>
      </c>
      <c r="Z113" s="37">
        <v>128000</v>
      </c>
      <c r="AA113" s="37"/>
      <c r="AB113" s="37">
        <v>135800</v>
      </c>
      <c r="AC113" s="37">
        <v>144100</v>
      </c>
      <c r="AD113" s="37">
        <v>160600</v>
      </c>
      <c r="AE113" s="148"/>
      <c r="AF113" s="148"/>
      <c r="AG113" s="148"/>
      <c r="AH113" s="148"/>
      <c r="AI113" s="148"/>
      <c r="AJ113" s="3"/>
      <c r="AK113" s="3"/>
      <c r="AL113" s="3"/>
      <c r="AO113" s="1">
        <f t="shared" si="49"/>
        <v>104800</v>
      </c>
      <c r="AP113" s="50"/>
      <c r="AQ113" s="50">
        <f t="shared" si="50"/>
        <v>104800</v>
      </c>
      <c r="AR113" s="50"/>
      <c r="AS113" s="1">
        <f t="shared" si="51"/>
        <v>104800</v>
      </c>
      <c r="AU113" s="1">
        <f t="shared" si="52"/>
        <v>104800</v>
      </c>
      <c r="AW113" s="1">
        <f t="shared" si="53"/>
        <v>104800</v>
      </c>
      <c r="AY113" s="1">
        <f t="shared" si="54"/>
        <v>104800</v>
      </c>
      <c r="BA113" s="1">
        <f t="shared" si="55"/>
        <v>104800</v>
      </c>
      <c r="BC113" s="1">
        <f t="shared" si="56"/>
        <v>104800</v>
      </c>
    </row>
    <row r="114" spans="3:55" hidden="1">
      <c r="C114" s="1">
        <f t="shared" si="57"/>
        <v>98700</v>
      </c>
      <c r="E114" s="1">
        <f t="shared" si="58"/>
        <v>98700</v>
      </c>
      <c r="F114" s="31">
        <v>70300</v>
      </c>
      <c r="G114" s="36">
        <v>82400</v>
      </c>
      <c r="H114" s="31">
        <v>62700</v>
      </c>
      <c r="I114" s="31">
        <v>98700</v>
      </c>
      <c r="J114" s="31"/>
      <c r="K114" s="31">
        <v>33000</v>
      </c>
      <c r="L114" s="31"/>
      <c r="M114" s="31">
        <v>33300</v>
      </c>
      <c r="N114" s="31">
        <v>34000</v>
      </c>
      <c r="O114" s="31">
        <v>35700</v>
      </c>
      <c r="P114" s="31">
        <v>38600</v>
      </c>
      <c r="Q114" s="36"/>
      <c r="R114" s="36">
        <v>39900</v>
      </c>
      <c r="S114" s="142">
        <v>41800</v>
      </c>
      <c r="T114" s="143">
        <v>48900</v>
      </c>
      <c r="U114" s="143">
        <v>53500</v>
      </c>
      <c r="V114" s="143"/>
      <c r="W114" s="37">
        <v>104400</v>
      </c>
      <c r="X114" s="37">
        <v>112800</v>
      </c>
      <c r="Y114" s="37">
        <v>125000</v>
      </c>
      <c r="Z114" s="37">
        <v>131800</v>
      </c>
      <c r="AA114" s="37"/>
      <c r="AB114" s="37">
        <v>139900</v>
      </c>
      <c r="AC114" s="37">
        <v>148400</v>
      </c>
      <c r="AD114" s="37">
        <v>165400</v>
      </c>
      <c r="AE114" s="148"/>
      <c r="AF114" s="148"/>
      <c r="AG114" s="148"/>
      <c r="AH114" s="148"/>
      <c r="AI114" s="148"/>
      <c r="AJ114" s="3"/>
      <c r="AK114" s="3"/>
      <c r="AL114" s="3"/>
      <c r="AO114" s="1">
        <f t="shared" si="49"/>
        <v>107900</v>
      </c>
      <c r="AP114" s="50"/>
      <c r="AQ114" s="50">
        <f t="shared" si="50"/>
        <v>107900</v>
      </c>
      <c r="AR114" s="50"/>
      <c r="AS114" s="1">
        <f t="shared" si="51"/>
        <v>107900</v>
      </c>
      <c r="AU114" s="1">
        <f t="shared" si="52"/>
        <v>107900</v>
      </c>
      <c r="AW114" s="1">
        <f t="shared" si="53"/>
        <v>107900</v>
      </c>
      <c r="AY114" s="1">
        <f t="shared" si="54"/>
        <v>107900</v>
      </c>
      <c r="BA114" s="1">
        <f t="shared" si="55"/>
        <v>107900</v>
      </c>
      <c r="BC114" s="1">
        <f t="shared" si="56"/>
        <v>107900</v>
      </c>
    </row>
    <row r="115" spans="3:55" hidden="1">
      <c r="C115" s="1">
        <f t="shared" si="57"/>
        <v>101700</v>
      </c>
      <c r="E115" s="1">
        <f t="shared" si="58"/>
        <v>101700</v>
      </c>
      <c r="F115" s="30">
        <v>72400</v>
      </c>
      <c r="G115" s="35">
        <v>84900</v>
      </c>
      <c r="H115" s="31">
        <v>64600</v>
      </c>
      <c r="I115" s="37">
        <v>101700</v>
      </c>
      <c r="J115" s="37"/>
      <c r="K115" s="31">
        <v>34000</v>
      </c>
      <c r="L115" s="31"/>
      <c r="M115" s="31">
        <v>34300</v>
      </c>
      <c r="N115" s="31">
        <v>35000</v>
      </c>
      <c r="O115" s="30">
        <v>36800</v>
      </c>
      <c r="P115" s="31">
        <v>39800</v>
      </c>
      <c r="Q115" s="36"/>
      <c r="R115" s="36">
        <v>41100</v>
      </c>
      <c r="S115" s="142">
        <v>43300</v>
      </c>
      <c r="T115" s="143">
        <v>50400</v>
      </c>
      <c r="U115" s="143">
        <v>55100</v>
      </c>
      <c r="V115" s="143"/>
      <c r="W115" s="37">
        <v>107500</v>
      </c>
      <c r="X115" s="37">
        <v>116200</v>
      </c>
      <c r="Y115" s="30">
        <v>128800</v>
      </c>
      <c r="Z115" s="30">
        <v>135800</v>
      </c>
      <c r="AA115" s="30"/>
      <c r="AB115" s="30">
        <v>144100</v>
      </c>
      <c r="AC115" s="30">
        <v>152900</v>
      </c>
      <c r="AD115" s="30">
        <v>170400</v>
      </c>
      <c r="AE115" s="3"/>
      <c r="AF115" s="3"/>
      <c r="AG115" s="3"/>
      <c r="AH115" s="3"/>
      <c r="AI115" s="3"/>
      <c r="AJ115" s="3"/>
      <c r="AK115" s="3"/>
      <c r="AL115" s="3"/>
      <c r="AO115" s="1">
        <f t="shared" si="49"/>
        <v>111100</v>
      </c>
      <c r="AP115" s="50"/>
      <c r="AQ115" s="50">
        <f t="shared" si="50"/>
        <v>111100</v>
      </c>
      <c r="AR115" s="50"/>
      <c r="AS115" s="1">
        <f t="shared" si="51"/>
        <v>111100</v>
      </c>
      <c r="AU115" s="1">
        <f t="shared" si="52"/>
        <v>111100</v>
      </c>
      <c r="AW115" s="1">
        <f t="shared" si="53"/>
        <v>111100</v>
      </c>
      <c r="AY115" s="1">
        <f t="shared" si="54"/>
        <v>111100</v>
      </c>
      <c r="BA115" s="1">
        <f t="shared" si="55"/>
        <v>111100</v>
      </c>
      <c r="BC115" s="1">
        <f t="shared" si="56"/>
        <v>111100</v>
      </c>
    </row>
    <row r="116" spans="3:55" hidden="1">
      <c r="C116" s="1">
        <f t="shared" si="57"/>
        <v>104800</v>
      </c>
      <c r="E116" s="1">
        <f t="shared" si="58"/>
        <v>104800</v>
      </c>
      <c r="F116" s="31">
        <v>74600</v>
      </c>
      <c r="G116" s="35">
        <v>87400</v>
      </c>
      <c r="H116" s="31">
        <v>66500</v>
      </c>
      <c r="I116" s="37">
        <v>104800</v>
      </c>
      <c r="J116" s="37"/>
      <c r="K116" s="31">
        <v>35000</v>
      </c>
      <c r="L116" s="31"/>
      <c r="M116" s="31">
        <v>35300</v>
      </c>
      <c r="N116" s="31">
        <v>36100</v>
      </c>
      <c r="O116" s="31">
        <v>37900</v>
      </c>
      <c r="P116" s="34">
        <v>41000</v>
      </c>
      <c r="Q116" s="145"/>
      <c r="R116" s="145">
        <v>42300</v>
      </c>
      <c r="S116" s="142">
        <v>44400</v>
      </c>
      <c r="T116" s="146">
        <v>51900</v>
      </c>
      <c r="U116" s="146">
        <v>56800</v>
      </c>
      <c r="V116" s="146"/>
      <c r="W116" s="30">
        <v>110700</v>
      </c>
      <c r="X116" s="30">
        <v>119700</v>
      </c>
      <c r="Y116" s="37">
        <v>132700</v>
      </c>
      <c r="Z116" s="37">
        <v>139900</v>
      </c>
      <c r="AA116" s="37"/>
      <c r="AB116" s="37">
        <v>148400</v>
      </c>
      <c r="AC116" s="30">
        <v>157500</v>
      </c>
      <c r="AD116" s="30">
        <v>175500</v>
      </c>
      <c r="AE116" s="3"/>
      <c r="AF116" s="3"/>
      <c r="AG116" s="3"/>
      <c r="AH116" s="3"/>
      <c r="AI116" s="3"/>
      <c r="AJ116" s="3"/>
      <c r="AK116" s="3"/>
      <c r="AL116" s="3"/>
      <c r="AO116" s="1">
        <f t="shared" si="49"/>
        <v>114400</v>
      </c>
      <c r="AP116" s="50"/>
      <c r="AQ116" s="50">
        <f t="shared" si="50"/>
        <v>114400</v>
      </c>
      <c r="AR116" s="50"/>
      <c r="AS116" s="1">
        <f t="shared" si="51"/>
        <v>114400</v>
      </c>
      <c r="AU116" s="1">
        <f t="shared" si="52"/>
        <v>114400</v>
      </c>
      <c r="AW116" s="1">
        <f t="shared" si="53"/>
        <v>114400</v>
      </c>
      <c r="AY116" s="1">
        <f t="shared" si="54"/>
        <v>114400</v>
      </c>
      <c r="BA116" s="1">
        <f t="shared" si="55"/>
        <v>114400</v>
      </c>
      <c r="BC116" s="1">
        <f t="shared" si="56"/>
        <v>114400</v>
      </c>
    </row>
    <row r="117" spans="3:55" hidden="1">
      <c r="C117" s="1">
        <f t="shared" si="57"/>
        <v>107900</v>
      </c>
      <c r="E117" s="1">
        <f t="shared" si="58"/>
        <v>107900</v>
      </c>
      <c r="F117" s="31">
        <v>76800</v>
      </c>
      <c r="G117" s="36">
        <v>90000</v>
      </c>
      <c r="H117" s="30">
        <v>68500</v>
      </c>
      <c r="I117" s="37">
        <v>107900</v>
      </c>
      <c r="J117" s="37"/>
      <c r="K117" s="31">
        <v>36100</v>
      </c>
      <c r="L117" s="31"/>
      <c r="M117" s="31">
        <v>36400</v>
      </c>
      <c r="N117" s="31">
        <v>37200</v>
      </c>
      <c r="O117" s="31">
        <v>39000</v>
      </c>
      <c r="P117" s="34">
        <v>42200</v>
      </c>
      <c r="Q117" s="145"/>
      <c r="R117" s="145">
        <v>43600</v>
      </c>
      <c r="S117" s="142">
        <v>45700</v>
      </c>
      <c r="T117" s="146">
        <v>53500</v>
      </c>
      <c r="U117" s="146">
        <v>58500</v>
      </c>
      <c r="V117" s="146"/>
      <c r="W117" s="30">
        <v>114000</v>
      </c>
      <c r="X117" s="30">
        <v>123300</v>
      </c>
      <c r="Y117" s="30">
        <v>136700</v>
      </c>
      <c r="Z117" s="30">
        <v>144100</v>
      </c>
      <c r="AA117" s="30"/>
      <c r="AB117" s="30">
        <v>152900</v>
      </c>
      <c r="AC117" s="37">
        <v>162200</v>
      </c>
      <c r="AD117" s="37">
        <v>180800</v>
      </c>
      <c r="AE117" s="3"/>
      <c r="AF117" s="3"/>
      <c r="AG117" s="3"/>
      <c r="AH117" s="3"/>
      <c r="AI117" s="3"/>
      <c r="AJ117" s="3"/>
      <c r="AK117" s="3"/>
      <c r="AL117" s="3"/>
      <c r="AO117" s="1">
        <f t="shared" si="49"/>
        <v>117800</v>
      </c>
      <c r="AP117" s="50"/>
      <c r="AQ117" s="50">
        <f t="shared" si="50"/>
        <v>117800</v>
      </c>
      <c r="AR117" s="50"/>
      <c r="AS117" s="1">
        <f t="shared" si="51"/>
        <v>117800</v>
      </c>
      <c r="AU117" s="1">
        <f t="shared" si="52"/>
        <v>117800</v>
      </c>
      <c r="AW117" s="1">
        <f t="shared" si="53"/>
        <v>117800</v>
      </c>
      <c r="AY117" s="1">
        <f t="shared" si="54"/>
        <v>117800</v>
      </c>
      <c r="BA117" s="1">
        <f t="shared" si="55"/>
        <v>117800</v>
      </c>
      <c r="BC117" s="1">
        <f t="shared" si="56"/>
        <v>117800</v>
      </c>
    </row>
    <row r="118" spans="3:55" hidden="1">
      <c r="C118" s="1">
        <f t="shared" si="57"/>
        <v>111100</v>
      </c>
      <c r="E118" s="1">
        <f t="shared" si="58"/>
        <v>111100</v>
      </c>
      <c r="F118" s="30">
        <v>79100</v>
      </c>
      <c r="G118" s="36">
        <v>92700</v>
      </c>
      <c r="H118" s="31">
        <v>70600</v>
      </c>
      <c r="I118" s="30">
        <v>111100</v>
      </c>
      <c r="J118" s="30"/>
      <c r="K118" s="34">
        <v>37200</v>
      </c>
      <c r="L118" s="34"/>
      <c r="M118" s="34">
        <v>37500</v>
      </c>
      <c r="N118" s="30">
        <v>38300</v>
      </c>
      <c r="O118" s="31">
        <v>40200</v>
      </c>
      <c r="P118" s="34">
        <v>43500</v>
      </c>
      <c r="Q118" s="145"/>
      <c r="R118" s="145">
        <v>44900</v>
      </c>
      <c r="S118" s="142">
        <v>47100</v>
      </c>
      <c r="T118" s="146">
        <v>55100</v>
      </c>
      <c r="U118" s="146">
        <v>60300</v>
      </c>
      <c r="V118" s="146"/>
      <c r="W118" s="30">
        <v>117400</v>
      </c>
      <c r="X118" s="30">
        <v>127000</v>
      </c>
      <c r="Y118" s="37">
        <v>140800</v>
      </c>
      <c r="Z118" s="37">
        <v>148400</v>
      </c>
      <c r="AA118" s="37"/>
      <c r="AB118" s="37">
        <v>157500</v>
      </c>
      <c r="AC118" s="37">
        <v>167100</v>
      </c>
      <c r="AD118" s="37">
        <v>186200</v>
      </c>
      <c r="AE118" s="3"/>
      <c r="AF118" s="3"/>
      <c r="AG118" s="3"/>
      <c r="AH118" s="3"/>
      <c r="AI118" s="3"/>
      <c r="AJ118" s="3"/>
      <c r="AK118" s="3"/>
      <c r="AL118" s="3"/>
      <c r="AO118" s="1">
        <f t="shared" si="49"/>
        <v>121300</v>
      </c>
      <c r="AP118" s="50"/>
      <c r="AQ118" s="50">
        <f t="shared" si="50"/>
        <v>121300</v>
      </c>
      <c r="AR118" s="50"/>
      <c r="AS118" s="1">
        <f t="shared" si="51"/>
        <v>121300</v>
      </c>
      <c r="AU118" s="1">
        <f t="shared" si="52"/>
        <v>121300</v>
      </c>
      <c r="AW118" s="1">
        <f t="shared" si="53"/>
        <v>121300</v>
      </c>
      <c r="AY118" s="1">
        <f t="shared" si="54"/>
        <v>121300</v>
      </c>
      <c r="BA118" s="1">
        <f t="shared" si="55"/>
        <v>121300</v>
      </c>
      <c r="BC118" s="1">
        <f t="shared" si="56"/>
        <v>121300</v>
      </c>
    </row>
    <row r="119" spans="3:55" hidden="1">
      <c r="C119" s="1">
        <f t="shared" si="57"/>
        <v>114400</v>
      </c>
      <c r="E119" s="1">
        <f t="shared" si="58"/>
        <v>114400</v>
      </c>
      <c r="F119" s="30">
        <v>81500</v>
      </c>
      <c r="G119" s="35">
        <v>95500</v>
      </c>
      <c r="H119" s="31">
        <v>72700</v>
      </c>
      <c r="I119" s="30">
        <v>114400</v>
      </c>
      <c r="J119" s="30"/>
      <c r="K119" s="34">
        <v>38300</v>
      </c>
      <c r="L119" s="34"/>
      <c r="M119" s="34">
        <v>38600</v>
      </c>
      <c r="N119" s="31">
        <v>39400</v>
      </c>
      <c r="O119" s="31">
        <v>41400</v>
      </c>
      <c r="P119" s="30">
        <v>44800</v>
      </c>
      <c r="Q119" s="35"/>
      <c r="R119" s="35">
        <v>46200</v>
      </c>
      <c r="S119" s="142">
        <v>48500</v>
      </c>
      <c r="T119" s="144">
        <v>56800</v>
      </c>
      <c r="U119" s="144">
        <v>62100</v>
      </c>
      <c r="V119" s="144"/>
      <c r="W119" s="37">
        <v>120900</v>
      </c>
      <c r="X119" s="37">
        <v>130800</v>
      </c>
      <c r="Y119" s="37">
        <v>145000</v>
      </c>
      <c r="Z119" s="37">
        <v>152900</v>
      </c>
      <c r="AA119" s="37"/>
      <c r="AB119" s="37">
        <v>162200</v>
      </c>
      <c r="AC119" s="30">
        <v>172100</v>
      </c>
      <c r="AD119" s="30">
        <v>191800</v>
      </c>
      <c r="AE119" s="3"/>
      <c r="AF119" s="3"/>
      <c r="AG119" s="3"/>
      <c r="AH119" s="3"/>
      <c r="AI119" s="3"/>
      <c r="AJ119" s="3"/>
      <c r="AK119" s="3"/>
      <c r="AL119" s="3"/>
      <c r="AO119" s="1">
        <f t="shared" si="49"/>
        <v>124900</v>
      </c>
      <c r="AP119" s="50"/>
      <c r="AQ119" s="50">
        <f t="shared" si="50"/>
        <v>124900</v>
      </c>
      <c r="AR119" s="50"/>
      <c r="AS119" s="1">
        <f t="shared" si="51"/>
        <v>124900</v>
      </c>
      <c r="AU119" s="1">
        <f t="shared" si="52"/>
        <v>124900</v>
      </c>
      <c r="AW119" s="1">
        <f t="shared" si="53"/>
        <v>124900</v>
      </c>
      <c r="AY119" s="1">
        <f t="shared" si="54"/>
        <v>124900</v>
      </c>
      <c r="BA119" s="1">
        <f t="shared" si="55"/>
        <v>124900</v>
      </c>
      <c r="BC119" s="1">
        <f t="shared" si="56"/>
        <v>124900</v>
      </c>
    </row>
    <row r="120" spans="3:55" hidden="1">
      <c r="C120" s="1">
        <f t="shared" si="57"/>
        <v>117800</v>
      </c>
      <c r="E120" s="1">
        <f t="shared" si="58"/>
        <v>117800</v>
      </c>
      <c r="F120" s="31">
        <v>83900</v>
      </c>
      <c r="G120" s="35">
        <v>98400</v>
      </c>
      <c r="H120" s="31">
        <v>74900</v>
      </c>
      <c r="I120" s="30">
        <v>117800</v>
      </c>
      <c r="J120" s="30"/>
      <c r="K120" s="34">
        <v>39400</v>
      </c>
      <c r="L120" s="34"/>
      <c r="M120" s="34">
        <v>39800</v>
      </c>
      <c r="N120" s="31">
        <v>40600</v>
      </c>
      <c r="O120" s="31">
        <v>42600</v>
      </c>
      <c r="P120" s="34">
        <v>46100</v>
      </c>
      <c r="Q120" s="145"/>
      <c r="R120" s="145">
        <v>47600</v>
      </c>
      <c r="S120" s="142">
        <v>50000</v>
      </c>
      <c r="T120" s="146">
        <v>58500</v>
      </c>
      <c r="U120" s="146">
        <v>64000</v>
      </c>
      <c r="V120" s="146"/>
      <c r="W120" s="37">
        <v>124500</v>
      </c>
      <c r="X120" s="37">
        <v>134700</v>
      </c>
      <c r="Y120" s="37">
        <v>149400</v>
      </c>
      <c r="Z120" s="37">
        <v>157500</v>
      </c>
      <c r="AA120" s="37"/>
      <c r="AB120" s="37">
        <v>167100</v>
      </c>
      <c r="AC120" s="30">
        <v>177300</v>
      </c>
      <c r="AD120" s="30">
        <v>197600</v>
      </c>
      <c r="AE120" s="3"/>
      <c r="AF120" s="3"/>
      <c r="AG120" s="3"/>
      <c r="AH120" s="3"/>
      <c r="AI120" s="3"/>
      <c r="AJ120" s="3"/>
      <c r="AK120" s="3"/>
      <c r="AL120" s="3"/>
      <c r="AO120" s="1">
        <f t="shared" si="49"/>
        <v>128600</v>
      </c>
      <c r="AP120" s="50"/>
      <c r="AQ120" s="50">
        <f t="shared" si="50"/>
        <v>128600</v>
      </c>
      <c r="AR120" s="50"/>
      <c r="AS120" s="1">
        <f t="shared" si="51"/>
        <v>128600</v>
      </c>
      <c r="AU120" s="1">
        <f t="shared" si="52"/>
        <v>128600</v>
      </c>
      <c r="AW120" s="1">
        <f t="shared" si="53"/>
        <v>128600</v>
      </c>
      <c r="AY120" s="1">
        <f t="shared" si="54"/>
        <v>128600</v>
      </c>
      <c r="BA120" s="1">
        <f t="shared" si="55"/>
        <v>128600</v>
      </c>
      <c r="BC120" s="1">
        <f t="shared" si="56"/>
        <v>128600</v>
      </c>
    </row>
    <row r="121" spans="3:55" hidden="1">
      <c r="C121" s="1">
        <f t="shared" si="57"/>
        <v>121300</v>
      </c>
      <c r="E121" s="1">
        <f t="shared" si="58"/>
        <v>121300</v>
      </c>
      <c r="F121" s="30">
        <v>86400</v>
      </c>
      <c r="G121" s="35">
        <v>101400</v>
      </c>
      <c r="H121" s="31">
        <v>77100</v>
      </c>
      <c r="I121" s="37">
        <v>121300</v>
      </c>
      <c r="J121" s="37"/>
      <c r="K121" s="31">
        <v>40600</v>
      </c>
      <c r="L121" s="31"/>
      <c r="M121" s="31">
        <v>41000</v>
      </c>
      <c r="N121" s="31">
        <v>41800</v>
      </c>
      <c r="O121" s="31">
        <v>43900</v>
      </c>
      <c r="P121" s="34">
        <v>47500</v>
      </c>
      <c r="Q121" s="145"/>
      <c r="R121" s="145">
        <v>49000</v>
      </c>
      <c r="S121" s="142">
        <v>51500</v>
      </c>
      <c r="T121" s="146">
        <v>60300</v>
      </c>
      <c r="U121" s="146">
        <v>65900</v>
      </c>
      <c r="V121" s="146"/>
      <c r="W121" s="37">
        <v>128200</v>
      </c>
      <c r="X121" s="37">
        <v>138700</v>
      </c>
      <c r="Y121" s="30">
        <v>153900</v>
      </c>
      <c r="Z121" s="30">
        <v>162200</v>
      </c>
      <c r="AA121" s="30"/>
      <c r="AB121" s="30">
        <v>172100</v>
      </c>
      <c r="AC121" s="30">
        <v>182600</v>
      </c>
      <c r="AD121" s="30">
        <v>203500</v>
      </c>
      <c r="AE121" s="3"/>
      <c r="AF121" s="3"/>
      <c r="AG121" s="3"/>
      <c r="AH121" s="3"/>
      <c r="AI121" s="3"/>
      <c r="AJ121" s="3"/>
      <c r="AK121" s="3"/>
      <c r="AL121" s="3"/>
      <c r="AO121" s="1">
        <f t="shared" si="49"/>
        <v>132500</v>
      </c>
      <c r="AP121" s="50"/>
      <c r="AQ121" s="50">
        <f t="shared" si="50"/>
        <v>132500</v>
      </c>
      <c r="AR121" s="50"/>
      <c r="AS121" s="1">
        <f t="shared" si="51"/>
        <v>132500</v>
      </c>
      <c r="AU121" s="1">
        <f t="shared" si="52"/>
        <v>132500</v>
      </c>
      <c r="AW121" s="1">
        <f t="shared" si="53"/>
        <v>132500</v>
      </c>
      <c r="AY121" s="1">
        <f t="shared" si="54"/>
        <v>132500</v>
      </c>
      <c r="BA121" s="1">
        <f t="shared" si="55"/>
        <v>132500</v>
      </c>
      <c r="BC121" s="1">
        <f t="shared" si="56"/>
        <v>132500</v>
      </c>
    </row>
    <row r="122" spans="3:55" hidden="1">
      <c r="C122" s="1">
        <f t="shared" si="57"/>
        <v>124900</v>
      </c>
      <c r="E122" s="1">
        <f t="shared" si="58"/>
        <v>124900</v>
      </c>
      <c r="F122" s="30">
        <v>89000</v>
      </c>
      <c r="G122" s="35">
        <v>104400</v>
      </c>
      <c r="H122" s="31">
        <v>79400</v>
      </c>
      <c r="I122" s="37">
        <v>124900</v>
      </c>
      <c r="J122" s="37"/>
      <c r="K122" s="31">
        <v>41800</v>
      </c>
      <c r="L122" s="31"/>
      <c r="M122" s="31">
        <v>42200</v>
      </c>
      <c r="N122" s="31">
        <v>43100</v>
      </c>
      <c r="O122" s="30">
        <v>45200</v>
      </c>
      <c r="P122" s="31">
        <v>48900</v>
      </c>
      <c r="Q122" s="36"/>
      <c r="R122" s="36">
        <v>50500</v>
      </c>
      <c r="S122" s="142">
        <v>53000</v>
      </c>
      <c r="T122" s="143">
        <v>62100</v>
      </c>
      <c r="U122" s="143">
        <v>67900</v>
      </c>
      <c r="V122" s="143"/>
      <c r="W122" s="30">
        <v>132000</v>
      </c>
      <c r="X122" s="30">
        <v>142900</v>
      </c>
      <c r="Y122" s="37">
        <v>158500</v>
      </c>
      <c r="Z122" s="37">
        <v>167100</v>
      </c>
      <c r="AA122" s="37"/>
      <c r="AB122" s="37">
        <v>177300</v>
      </c>
      <c r="AC122" s="30">
        <v>188100</v>
      </c>
      <c r="AD122" s="30"/>
      <c r="AE122" s="3"/>
      <c r="AF122" s="3"/>
      <c r="AG122" s="3"/>
      <c r="AH122" s="3"/>
      <c r="AI122" s="3"/>
      <c r="AJ122" s="3"/>
      <c r="AK122" s="3"/>
      <c r="AL122" s="3"/>
      <c r="AO122" s="1">
        <f t="shared" si="49"/>
        <v>136500</v>
      </c>
      <c r="AP122" s="50"/>
      <c r="AQ122" s="50">
        <f t="shared" si="50"/>
        <v>136500</v>
      </c>
      <c r="AR122" s="50"/>
      <c r="AS122" s="1">
        <f t="shared" si="51"/>
        <v>136500</v>
      </c>
      <c r="AU122" s="1">
        <f t="shared" si="52"/>
        <v>136500</v>
      </c>
      <c r="AW122" s="1">
        <f t="shared" si="53"/>
        <v>136500</v>
      </c>
      <c r="AY122" s="1">
        <f t="shared" si="54"/>
        <v>136500</v>
      </c>
      <c r="BA122" s="1">
        <f t="shared" si="55"/>
        <v>136500</v>
      </c>
      <c r="BC122" s="1">
        <f t="shared" si="56"/>
        <v>136500</v>
      </c>
    </row>
    <row r="123" spans="3:55" hidden="1">
      <c r="C123" s="1">
        <f t="shared" si="57"/>
        <v>128600</v>
      </c>
      <c r="E123" s="1">
        <f t="shared" si="58"/>
        <v>128600</v>
      </c>
      <c r="F123" s="30">
        <v>91700</v>
      </c>
      <c r="G123" s="35">
        <v>107500</v>
      </c>
      <c r="H123" s="30">
        <v>81800</v>
      </c>
      <c r="I123" s="37">
        <v>128600</v>
      </c>
      <c r="J123" s="37"/>
      <c r="K123" s="31">
        <v>43100</v>
      </c>
      <c r="L123" s="31"/>
      <c r="M123" s="31">
        <v>43500</v>
      </c>
      <c r="N123" s="31">
        <v>44400</v>
      </c>
      <c r="O123" s="31">
        <v>46600</v>
      </c>
      <c r="P123" s="30">
        <v>50400</v>
      </c>
      <c r="Q123" s="35"/>
      <c r="R123" s="35">
        <v>52000</v>
      </c>
      <c r="S123" s="142">
        <v>54600</v>
      </c>
      <c r="T123" s="144">
        <v>64000</v>
      </c>
      <c r="U123" s="144">
        <v>69900</v>
      </c>
      <c r="V123" s="144"/>
      <c r="W123" s="37">
        <v>136000</v>
      </c>
      <c r="X123" s="37">
        <v>147200</v>
      </c>
      <c r="Y123" s="37">
        <v>163300</v>
      </c>
      <c r="Z123" s="37">
        <v>172100</v>
      </c>
      <c r="AA123" s="37"/>
      <c r="AB123" s="37">
        <v>182600</v>
      </c>
      <c r="AC123" s="30">
        <v>193700</v>
      </c>
      <c r="AD123" s="30"/>
      <c r="AE123" s="3"/>
      <c r="AF123" s="3"/>
      <c r="AG123" s="3"/>
      <c r="AH123" s="3"/>
      <c r="AI123" s="3"/>
      <c r="AJ123" s="3"/>
      <c r="AK123" s="3"/>
      <c r="AL123" s="3"/>
      <c r="AO123" s="1">
        <f t="shared" si="49"/>
        <v>140600</v>
      </c>
      <c r="AP123" s="50"/>
      <c r="AQ123" s="50">
        <f t="shared" si="50"/>
        <v>140600</v>
      </c>
      <c r="AR123" s="50"/>
      <c r="AS123" s="1">
        <f t="shared" si="51"/>
        <v>140600</v>
      </c>
      <c r="AU123" s="1">
        <f t="shared" si="52"/>
        <v>140600</v>
      </c>
      <c r="AW123" s="1">
        <f t="shared" si="53"/>
        <v>140600</v>
      </c>
      <c r="AY123" s="1">
        <f t="shared" si="54"/>
        <v>140600</v>
      </c>
      <c r="BA123" s="1">
        <f t="shared" si="55"/>
        <v>140600</v>
      </c>
      <c r="BC123" s="1">
        <f t="shared" si="56"/>
        <v>140600</v>
      </c>
    </row>
    <row r="124" spans="3:55" hidden="1">
      <c r="C124" s="1">
        <f t="shared" si="57"/>
        <v>132500</v>
      </c>
      <c r="E124" s="1">
        <f t="shared" si="58"/>
        <v>132500</v>
      </c>
      <c r="F124" s="30">
        <v>94500</v>
      </c>
      <c r="G124" s="35">
        <v>110700</v>
      </c>
      <c r="H124" s="31">
        <v>84300</v>
      </c>
      <c r="I124" s="30">
        <v>132500</v>
      </c>
      <c r="J124" s="30"/>
      <c r="K124" s="31">
        <v>44400</v>
      </c>
      <c r="L124" s="31"/>
      <c r="M124" s="31">
        <v>44800</v>
      </c>
      <c r="N124" s="34">
        <v>45700</v>
      </c>
      <c r="O124" s="31">
        <v>48000</v>
      </c>
      <c r="P124" s="31">
        <v>51900</v>
      </c>
      <c r="Q124" s="36"/>
      <c r="R124" s="36">
        <v>53600</v>
      </c>
      <c r="S124" s="142">
        <v>56200</v>
      </c>
      <c r="T124" s="143">
        <v>65900</v>
      </c>
      <c r="U124" s="143">
        <v>72000</v>
      </c>
      <c r="V124" s="143"/>
      <c r="W124" s="37">
        <v>140100</v>
      </c>
      <c r="X124" s="37">
        <v>151600</v>
      </c>
      <c r="Y124" s="37">
        <v>168200</v>
      </c>
      <c r="Z124" s="37">
        <v>177300</v>
      </c>
      <c r="AA124" s="37"/>
      <c r="AB124" s="37">
        <v>188100</v>
      </c>
      <c r="AC124" s="37">
        <v>199500</v>
      </c>
      <c r="AD124" s="37"/>
      <c r="AE124" s="3"/>
      <c r="AF124" s="3"/>
      <c r="AG124" s="3"/>
      <c r="AH124" s="3"/>
      <c r="AI124" s="3"/>
      <c r="AJ124" s="3"/>
      <c r="AK124" s="3"/>
      <c r="AL124" s="3"/>
      <c r="AO124" s="1">
        <f t="shared" si="49"/>
        <v>144800</v>
      </c>
      <c r="AP124" s="50"/>
      <c r="AQ124" s="50">
        <f t="shared" si="50"/>
        <v>144800</v>
      </c>
      <c r="AR124" s="50"/>
      <c r="AS124" s="1">
        <f t="shared" si="51"/>
        <v>144800</v>
      </c>
      <c r="AU124" s="1">
        <f t="shared" si="52"/>
        <v>144800</v>
      </c>
      <c r="AW124" s="1">
        <f t="shared" si="53"/>
        <v>144800</v>
      </c>
      <c r="AY124" s="1">
        <f t="shared" si="54"/>
        <v>144800</v>
      </c>
      <c r="BA124" s="1">
        <f t="shared" si="55"/>
        <v>144800</v>
      </c>
      <c r="BC124" s="1">
        <f t="shared" si="56"/>
        <v>144800</v>
      </c>
    </row>
    <row r="125" spans="3:55" hidden="1">
      <c r="C125" s="1">
        <f t="shared" si="57"/>
        <v>136500</v>
      </c>
      <c r="E125" s="1">
        <f t="shared" si="58"/>
        <v>136500</v>
      </c>
      <c r="F125" s="30">
        <v>97300</v>
      </c>
      <c r="G125" s="35">
        <v>114000</v>
      </c>
      <c r="H125" s="31">
        <v>86800</v>
      </c>
      <c r="I125" s="30">
        <v>136500</v>
      </c>
      <c r="J125" s="30"/>
      <c r="K125" s="31">
        <v>45700</v>
      </c>
      <c r="L125" s="31"/>
      <c r="M125" s="31">
        <v>46100</v>
      </c>
      <c r="N125" s="30">
        <v>47100</v>
      </c>
      <c r="O125" s="31">
        <v>49400</v>
      </c>
      <c r="P125" s="31">
        <v>53500</v>
      </c>
      <c r="Q125" s="36"/>
      <c r="R125" s="36">
        <v>55200</v>
      </c>
      <c r="S125" s="142">
        <v>57900</v>
      </c>
      <c r="T125" s="143">
        <v>67900</v>
      </c>
      <c r="U125" s="143">
        <v>74200</v>
      </c>
      <c r="V125" s="143"/>
      <c r="W125" s="37">
        <v>144300</v>
      </c>
      <c r="X125" s="37">
        <v>156100</v>
      </c>
      <c r="Y125" s="37">
        <v>173200</v>
      </c>
      <c r="Z125" s="37">
        <v>182600</v>
      </c>
      <c r="AA125" s="37"/>
      <c r="AB125" s="37">
        <v>193700</v>
      </c>
      <c r="AC125" s="31"/>
      <c r="AD125" s="31"/>
      <c r="AE125" s="3"/>
      <c r="AF125" s="3"/>
      <c r="AG125" s="3"/>
      <c r="AH125" s="3"/>
      <c r="AI125" s="3"/>
      <c r="AJ125" s="3"/>
      <c r="AK125" s="3"/>
      <c r="AL125" s="3"/>
      <c r="AO125" s="1">
        <f t="shared" si="49"/>
        <v>149100</v>
      </c>
      <c r="AP125" s="50"/>
      <c r="AQ125" s="50">
        <f t="shared" si="50"/>
        <v>149100</v>
      </c>
      <c r="AR125" s="50"/>
      <c r="AS125" s="1">
        <f t="shared" si="51"/>
        <v>149100</v>
      </c>
      <c r="AU125" s="1">
        <f t="shared" si="52"/>
        <v>149100</v>
      </c>
      <c r="AW125" s="1">
        <f t="shared" si="53"/>
        <v>149100</v>
      </c>
      <c r="AY125" s="1">
        <f t="shared" si="54"/>
        <v>149100</v>
      </c>
      <c r="BA125" s="1">
        <f t="shared" si="55"/>
        <v>149100</v>
      </c>
      <c r="BC125" s="1">
        <f t="shared" si="56"/>
        <v>149100</v>
      </c>
    </row>
    <row r="126" spans="3:55" hidden="1">
      <c r="C126" s="1">
        <f t="shared" si="57"/>
        <v>140600</v>
      </c>
      <c r="E126" s="1">
        <f t="shared" si="58"/>
        <v>140600</v>
      </c>
      <c r="F126" s="30">
        <v>100200</v>
      </c>
      <c r="G126" s="35">
        <v>117400</v>
      </c>
      <c r="H126" s="30">
        <v>89400</v>
      </c>
      <c r="I126" s="37">
        <v>140600</v>
      </c>
      <c r="J126" s="37"/>
      <c r="K126" s="31">
        <v>47100</v>
      </c>
      <c r="L126" s="31"/>
      <c r="M126" s="31">
        <v>47500</v>
      </c>
      <c r="N126" s="34">
        <v>48500</v>
      </c>
      <c r="O126" s="31">
        <v>50900</v>
      </c>
      <c r="P126" s="31">
        <v>55100</v>
      </c>
      <c r="Q126" s="36"/>
      <c r="R126" s="36">
        <v>56900</v>
      </c>
      <c r="S126" s="142">
        <v>59600</v>
      </c>
      <c r="T126" s="143">
        <v>69900</v>
      </c>
      <c r="U126" s="143">
        <v>76400</v>
      </c>
      <c r="V126" s="143"/>
      <c r="W126" s="37">
        <v>148600</v>
      </c>
      <c r="X126" s="37">
        <v>160800</v>
      </c>
      <c r="Y126" s="30">
        <v>178400</v>
      </c>
      <c r="Z126" s="30">
        <v>188100</v>
      </c>
      <c r="AA126" s="30"/>
      <c r="AB126" s="30">
        <v>199500</v>
      </c>
      <c r="AC126" s="31"/>
      <c r="AD126" s="31"/>
      <c r="AE126" s="3"/>
      <c r="AF126" s="3"/>
      <c r="AG126" s="3"/>
      <c r="AH126" s="3"/>
      <c r="AI126" s="3"/>
      <c r="AJ126" s="3"/>
      <c r="AK126" s="3"/>
      <c r="AL126" s="3"/>
      <c r="AO126" s="1">
        <f t="shared" si="49"/>
        <v>153600</v>
      </c>
      <c r="AP126" s="50"/>
      <c r="AQ126" s="50">
        <f t="shared" si="50"/>
        <v>153600</v>
      </c>
      <c r="AR126" s="50"/>
      <c r="AS126" s="1">
        <f t="shared" si="51"/>
        <v>153600</v>
      </c>
      <c r="AU126" s="1">
        <f t="shared" si="52"/>
        <v>153600</v>
      </c>
      <c r="AW126" s="1">
        <f t="shared" si="53"/>
        <v>153600</v>
      </c>
      <c r="AY126" s="1">
        <f t="shared" si="54"/>
        <v>153600</v>
      </c>
      <c r="BA126" s="1">
        <f t="shared" si="55"/>
        <v>153600</v>
      </c>
      <c r="BC126" s="1">
        <f t="shared" si="56"/>
        <v>153600</v>
      </c>
    </row>
    <row r="127" spans="3:55" hidden="1">
      <c r="C127" s="1">
        <f t="shared" si="57"/>
        <v>144800</v>
      </c>
      <c r="E127" s="1">
        <f t="shared" si="58"/>
        <v>144800</v>
      </c>
      <c r="F127" s="30">
        <v>103200</v>
      </c>
      <c r="G127" s="35">
        <v>120900</v>
      </c>
      <c r="H127" s="30">
        <v>92100</v>
      </c>
      <c r="I127" s="37">
        <v>144800</v>
      </c>
      <c r="J127" s="37"/>
      <c r="K127" s="31">
        <v>48500</v>
      </c>
      <c r="L127" s="31"/>
      <c r="M127" s="31">
        <v>48900</v>
      </c>
      <c r="N127" s="34">
        <v>50000</v>
      </c>
      <c r="O127" s="31">
        <v>52400</v>
      </c>
      <c r="P127" s="31">
        <v>56800</v>
      </c>
      <c r="Q127" s="36"/>
      <c r="R127" s="36">
        <v>58600</v>
      </c>
      <c r="S127" s="142">
        <v>61400</v>
      </c>
      <c r="T127" s="143">
        <v>72000</v>
      </c>
      <c r="U127" s="143">
        <v>78700</v>
      </c>
      <c r="V127" s="143"/>
      <c r="W127" s="37">
        <v>153100</v>
      </c>
      <c r="X127" s="37">
        <v>165600</v>
      </c>
      <c r="Y127" s="37">
        <v>183800</v>
      </c>
      <c r="Z127" s="37">
        <v>193700</v>
      </c>
      <c r="AA127" s="37"/>
      <c r="AB127" s="37"/>
      <c r="AC127" s="148"/>
      <c r="AD127" s="148"/>
      <c r="AE127" s="3"/>
      <c r="AF127" s="3"/>
      <c r="AG127" s="3"/>
      <c r="AH127" s="3"/>
      <c r="AI127" s="3"/>
      <c r="AJ127" s="3"/>
      <c r="AK127" s="3"/>
      <c r="AL127" s="3"/>
      <c r="AO127" s="1">
        <f t="shared" si="49"/>
        <v>158200</v>
      </c>
      <c r="AP127" s="50"/>
      <c r="AQ127" s="50">
        <f t="shared" si="50"/>
        <v>158200</v>
      </c>
      <c r="AR127" s="50"/>
      <c r="AS127" s="1">
        <f t="shared" si="51"/>
        <v>158200</v>
      </c>
      <c r="AU127" s="1">
        <f t="shared" si="52"/>
        <v>158200</v>
      </c>
      <c r="AW127" s="1">
        <f t="shared" si="53"/>
        <v>158200</v>
      </c>
      <c r="AY127" s="1">
        <f t="shared" si="54"/>
        <v>158200</v>
      </c>
      <c r="BA127" s="1">
        <f t="shared" si="55"/>
        <v>158200</v>
      </c>
      <c r="BC127" s="1">
        <f t="shared" si="56"/>
        <v>158200</v>
      </c>
    </row>
    <row r="128" spans="3:55" hidden="1">
      <c r="C128" s="1">
        <f t="shared" si="57"/>
        <v>149100</v>
      </c>
      <c r="E128" s="1">
        <f t="shared" si="58"/>
        <v>149100</v>
      </c>
      <c r="F128" s="30">
        <v>106300</v>
      </c>
      <c r="G128" s="145">
        <v>124500</v>
      </c>
      <c r="H128" s="31">
        <v>94900</v>
      </c>
      <c r="I128" s="37">
        <v>149100</v>
      </c>
      <c r="J128" s="37"/>
      <c r="K128" s="31">
        <v>50000</v>
      </c>
      <c r="L128" s="31"/>
      <c r="M128" s="31">
        <v>50400</v>
      </c>
      <c r="N128" s="34">
        <v>51500</v>
      </c>
      <c r="O128" s="30">
        <v>54000</v>
      </c>
      <c r="P128" s="31">
        <v>58500</v>
      </c>
      <c r="Q128" s="36"/>
      <c r="R128" s="36">
        <v>60400</v>
      </c>
      <c r="S128" s="142">
        <v>63200</v>
      </c>
      <c r="T128" s="143">
        <v>74200</v>
      </c>
      <c r="U128" s="143">
        <v>81100</v>
      </c>
      <c r="V128" s="143"/>
      <c r="W128" s="37">
        <v>157700</v>
      </c>
      <c r="X128" s="37">
        <v>170600</v>
      </c>
      <c r="Y128" s="30">
        <v>189300</v>
      </c>
      <c r="Z128" s="30">
        <v>199500</v>
      </c>
      <c r="AA128" s="30"/>
      <c r="AB128" s="30"/>
      <c r="AC128" s="148"/>
      <c r="AD128" s="148"/>
      <c r="AE128" s="3"/>
      <c r="AF128" s="3"/>
      <c r="AG128" s="3"/>
      <c r="AH128" s="3"/>
      <c r="AI128" s="3"/>
      <c r="AJ128" s="3"/>
      <c r="AK128" s="3"/>
      <c r="AL128" s="3"/>
      <c r="AO128" s="1">
        <f t="shared" si="49"/>
        <v>162900</v>
      </c>
      <c r="AP128" s="50"/>
      <c r="AQ128" s="50">
        <f t="shared" si="50"/>
        <v>162900</v>
      </c>
      <c r="AR128" s="50"/>
      <c r="AS128" s="1">
        <f t="shared" si="51"/>
        <v>162900</v>
      </c>
      <c r="AU128" s="1">
        <f t="shared" si="52"/>
        <v>162900</v>
      </c>
      <c r="AW128" s="1">
        <f t="shared" si="53"/>
        <v>162900</v>
      </c>
      <c r="AY128" s="1">
        <f t="shared" si="54"/>
        <v>162900</v>
      </c>
      <c r="BA128" s="1">
        <f t="shared" si="55"/>
        <v>162900</v>
      </c>
      <c r="BC128" s="1">
        <f t="shared" si="56"/>
        <v>162900</v>
      </c>
    </row>
    <row r="129" spans="1:55" hidden="1">
      <c r="C129" s="1">
        <f t="shared" si="57"/>
        <v>153600</v>
      </c>
      <c r="E129" s="1">
        <f t="shared" si="58"/>
        <v>153600</v>
      </c>
      <c r="F129" s="30">
        <v>109500</v>
      </c>
      <c r="G129" s="35">
        <v>128200</v>
      </c>
      <c r="H129" s="30">
        <v>97700</v>
      </c>
      <c r="I129" s="30">
        <v>153600</v>
      </c>
      <c r="J129" s="30"/>
      <c r="K129" s="31">
        <v>51500</v>
      </c>
      <c r="L129" s="31"/>
      <c r="M129" s="31">
        <v>51900</v>
      </c>
      <c r="N129" s="34">
        <v>53000</v>
      </c>
      <c r="O129" s="33">
        <v>55600</v>
      </c>
      <c r="P129" s="31">
        <v>60300</v>
      </c>
      <c r="Q129" s="36"/>
      <c r="R129" s="36">
        <v>62200</v>
      </c>
      <c r="S129" s="142">
        <v>65100</v>
      </c>
      <c r="T129" s="143">
        <v>76400</v>
      </c>
      <c r="U129" s="143">
        <v>83500</v>
      </c>
      <c r="V129" s="143"/>
      <c r="W129" s="37">
        <v>162400</v>
      </c>
      <c r="X129" s="37">
        <v>175700</v>
      </c>
      <c r="Y129" s="37">
        <v>195000</v>
      </c>
      <c r="Z129" s="37"/>
      <c r="AA129" s="37"/>
      <c r="AB129" s="37"/>
      <c r="AC129" s="148"/>
      <c r="AD129" s="148"/>
      <c r="AE129" s="3"/>
      <c r="AF129" s="3"/>
      <c r="AG129" s="3"/>
      <c r="AH129" s="3"/>
      <c r="AI129" s="3"/>
      <c r="AJ129" s="3"/>
      <c r="AK129" s="3"/>
      <c r="AL129" s="3"/>
      <c r="AO129" s="1">
        <f t="shared" si="49"/>
        <v>0</v>
      </c>
      <c r="AP129" s="50"/>
      <c r="AQ129" s="50">
        <f t="shared" si="50"/>
        <v>0</v>
      </c>
      <c r="AR129" s="50"/>
      <c r="AS129" s="1">
        <f t="shared" si="51"/>
        <v>0</v>
      </c>
      <c r="AU129" s="1">
        <f t="shared" si="52"/>
        <v>0</v>
      </c>
      <c r="AW129" s="1">
        <f t="shared" si="53"/>
        <v>0</v>
      </c>
      <c r="AY129" s="1">
        <f t="shared" si="54"/>
        <v>0</v>
      </c>
      <c r="BA129" s="1">
        <f t="shared" si="55"/>
        <v>0</v>
      </c>
      <c r="BC129" s="1">
        <f t="shared" si="56"/>
        <v>0</v>
      </c>
    </row>
    <row r="130" spans="1:55" hidden="1">
      <c r="A130" s="3"/>
      <c r="B130" s="3"/>
      <c r="C130" s="1">
        <f t="shared" si="57"/>
        <v>158200</v>
      </c>
      <c r="D130" s="3"/>
      <c r="E130" s="1">
        <f t="shared" si="58"/>
        <v>158200</v>
      </c>
      <c r="F130" s="34">
        <v>112800</v>
      </c>
      <c r="G130" s="35">
        <v>132000</v>
      </c>
      <c r="H130" s="30">
        <v>100600</v>
      </c>
      <c r="I130" s="30">
        <v>158200</v>
      </c>
      <c r="J130" s="30"/>
      <c r="K130" s="31">
        <v>53000</v>
      </c>
      <c r="L130" s="31"/>
      <c r="M130" s="31">
        <v>53500</v>
      </c>
      <c r="N130" s="34">
        <v>54600</v>
      </c>
      <c r="O130" s="33">
        <v>57300</v>
      </c>
      <c r="P130" s="31">
        <v>62100</v>
      </c>
      <c r="Q130" s="36"/>
      <c r="R130" s="36">
        <v>64100</v>
      </c>
      <c r="S130" s="142">
        <v>67100</v>
      </c>
      <c r="T130" s="143">
        <v>78700</v>
      </c>
      <c r="U130" s="143">
        <v>86000</v>
      </c>
      <c r="V130" s="143"/>
      <c r="W130" s="37">
        <v>167300</v>
      </c>
      <c r="X130" s="37">
        <v>181000</v>
      </c>
      <c r="Y130" s="31"/>
      <c r="Z130" s="31"/>
      <c r="AA130" s="31"/>
      <c r="AB130" s="31"/>
      <c r="AC130" s="148"/>
      <c r="AD130" s="148"/>
      <c r="AE130" s="3"/>
      <c r="AF130" s="3"/>
      <c r="AG130" s="3"/>
      <c r="AH130" s="3"/>
      <c r="AI130" s="3"/>
      <c r="AJ130" s="3"/>
      <c r="AK130" s="3"/>
      <c r="AL130" s="3"/>
      <c r="AO130" s="1">
        <f t="shared" si="49"/>
        <v>0</v>
      </c>
      <c r="AP130" s="50"/>
      <c r="AQ130" s="50">
        <f t="shared" si="50"/>
        <v>0</v>
      </c>
      <c r="AR130" s="50"/>
      <c r="AS130" s="1">
        <f t="shared" si="51"/>
        <v>0</v>
      </c>
      <c r="AU130" s="1">
        <f t="shared" si="52"/>
        <v>0</v>
      </c>
      <c r="AW130" s="1">
        <f t="shared" si="53"/>
        <v>0</v>
      </c>
      <c r="AY130" s="1">
        <f t="shared" si="54"/>
        <v>0</v>
      </c>
      <c r="BA130" s="1">
        <f t="shared" si="55"/>
        <v>0</v>
      </c>
      <c r="BC130" s="1">
        <f t="shared" si="56"/>
        <v>0</v>
      </c>
    </row>
    <row r="131" spans="1:55" hidden="1">
      <c r="A131" s="3"/>
      <c r="B131" s="3"/>
      <c r="C131" s="1">
        <f t="shared" si="57"/>
        <v>162900</v>
      </c>
      <c r="D131" s="3"/>
      <c r="E131" s="1">
        <f t="shared" si="58"/>
        <v>162900</v>
      </c>
      <c r="F131" s="30">
        <v>116200</v>
      </c>
      <c r="G131" s="35">
        <v>136000</v>
      </c>
      <c r="H131" s="30">
        <v>103600</v>
      </c>
      <c r="I131" s="37">
        <v>162900</v>
      </c>
      <c r="J131" s="37"/>
      <c r="K131" s="31">
        <v>54600</v>
      </c>
      <c r="L131" s="31"/>
      <c r="M131" s="31">
        <v>55100</v>
      </c>
      <c r="N131" s="31">
        <v>56200</v>
      </c>
      <c r="O131" s="33">
        <v>59000</v>
      </c>
      <c r="P131" s="31">
        <v>64000</v>
      </c>
      <c r="Q131" s="36"/>
      <c r="R131" s="36">
        <v>66000</v>
      </c>
      <c r="S131" s="142">
        <v>69100</v>
      </c>
      <c r="T131" s="143">
        <v>81100</v>
      </c>
      <c r="U131" s="143">
        <v>88600</v>
      </c>
      <c r="V131" s="143"/>
      <c r="W131" s="37">
        <v>172300</v>
      </c>
      <c r="X131" s="37">
        <v>186400</v>
      </c>
      <c r="Y131" s="31"/>
      <c r="Z131" s="31"/>
      <c r="AA131" s="31"/>
      <c r="AB131" s="31"/>
      <c r="AC131" s="148"/>
      <c r="AD131" s="148"/>
      <c r="AE131" s="3"/>
      <c r="AF131" s="3"/>
      <c r="AG131" s="3"/>
      <c r="AH131" s="3"/>
      <c r="AI131" s="3"/>
      <c r="AJ131" s="3"/>
      <c r="AK131" s="3"/>
      <c r="AL131" s="3"/>
      <c r="AO131" s="1">
        <f t="shared" si="49"/>
        <v>0</v>
      </c>
      <c r="AP131" s="50"/>
      <c r="AQ131" s="50">
        <f t="shared" si="50"/>
        <v>0</v>
      </c>
      <c r="AR131" s="50"/>
      <c r="AS131" s="1">
        <f t="shared" si="51"/>
        <v>0</v>
      </c>
      <c r="AU131" s="1">
        <f t="shared" si="52"/>
        <v>0</v>
      </c>
      <c r="AW131" s="1">
        <f t="shared" si="53"/>
        <v>0</v>
      </c>
      <c r="AY131" s="1">
        <f t="shared" si="54"/>
        <v>0</v>
      </c>
      <c r="BA131" s="1">
        <f t="shared" si="55"/>
        <v>0</v>
      </c>
      <c r="BC131" s="1">
        <f t="shared" si="56"/>
        <v>0</v>
      </c>
    </row>
    <row r="132" spans="1:55" hidden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N132" s="50"/>
      <c r="AO132" s="1">
        <f t="shared" si="49"/>
        <v>0</v>
      </c>
      <c r="AP132" s="50"/>
      <c r="AQ132" s="50">
        <f t="shared" si="50"/>
        <v>0</v>
      </c>
      <c r="AS132" s="1">
        <f t="shared" si="51"/>
        <v>0</v>
      </c>
      <c r="AU132" s="1">
        <f t="shared" si="52"/>
        <v>0</v>
      </c>
      <c r="AW132" s="1">
        <f t="shared" si="53"/>
        <v>0</v>
      </c>
      <c r="AY132" s="1">
        <f t="shared" si="54"/>
        <v>0</v>
      </c>
      <c r="BA132" s="1">
        <f t="shared" si="55"/>
        <v>0</v>
      </c>
      <c r="BC132" s="1">
        <f t="shared" si="56"/>
        <v>0</v>
      </c>
    </row>
    <row r="133" spans="1:55" hidden="1">
      <c r="AO133" s="1">
        <f t="shared" si="49"/>
        <v>0</v>
      </c>
      <c r="AQ133" s="50">
        <f t="shared" si="50"/>
        <v>0</v>
      </c>
      <c r="AS133" s="1">
        <f t="shared" si="51"/>
        <v>0</v>
      </c>
      <c r="AU133" s="1">
        <f t="shared" si="52"/>
        <v>0</v>
      </c>
      <c r="AW133" s="1">
        <f t="shared" si="53"/>
        <v>0</v>
      </c>
      <c r="AY133" s="1">
        <f t="shared" si="54"/>
        <v>0</v>
      </c>
      <c r="BA133" s="1">
        <f t="shared" si="55"/>
        <v>0</v>
      </c>
      <c r="BC133" s="1">
        <f t="shared" si="56"/>
        <v>0</v>
      </c>
    </row>
    <row r="134" spans="1:55" hidden="1">
      <c r="AQ134" s="50">
        <f t="shared" ref="AQ134" si="59">IF($AQ$39=4200,F137,IF($AQ$39=4800,G137,IF($AQ$39="5400A",I137,IF($AQ$39=3600,H137,IF($AQ$39=1700,K137,IF($AQ$39=1750,M137,IF($AQ$39=1900,N137,IF($AQ$39=2000,O137,IF($AQ$39="2400A",P137,IF($AQ$39="2400B",R137,IF($AQ$39="2400C",S137,IF($AQ$39="2800A",T137,IF($AQ$39="2800B",U137,IF($AQ$39="5400B",W137,IF($AQ$39=6000,X137,IF($AQ$39=6600,Y137,IF($AQ$39=6800,Z137,IF($AQ$39=7200,AB137,IF($AQ$39=7600,AC137,IF($AQ$39=8200,AD137,IF($AQ$39=8700,AE137,IF($AQ$39=8900,AG137,IF($AQ$39=9500,AH137,IF($AQ$39=10000,AI137,""))))))))))))))))))))))))</f>
        <v>0</v>
      </c>
      <c r="AU134" s="1">
        <f t="shared" ref="AU134" si="60">IF($AU$39=4200,F137,IF($AU$39=4800,G137,IF($AU$39="5400A",I137,IF($AU$39=3600,H137,IF($AU$39=1700,K137,IF($AU$39=1750,M137,IF($AU$39=1900,N137,IF($AU$39=2000,O137,IF($AU$39="2400A",P137,IF($AU$39="2400B",R137,IF($AU$39="2400C",S137,IF($AU$39="2800A",T137,IF($AU$39="2800B",U137,IF($AU$39="5400B",W137,IF($AU$39=6000,X137,IF($AU$39=6600,Y137,IF($AU$39=6800,Z137,IF($AU$39=7200,AB137,IF($AU$39=7600,AC137,IF($AU$39=8200,AD137,IF($AU$39=8700,AE137,IF($AU$39=8900,AG137,IF($AU$39=9500,AH137,IF($AU$39=10000,AI137,""))))))))))))))))))))))))</f>
        <v>0</v>
      </c>
      <c r="AW134" s="1">
        <f t="shared" si="53"/>
        <v>0</v>
      </c>
      <c r="AY134" s="1">
        <f t="shared" ref="AY134" si="61">IF($AY$39=4200,F137,IF($AY$39=4800,G137,IF($AY$39="5400A",I137,IF($AY$39=3600,H137,IF($AY$39=1700,K137,IF($AY$39=1750,M137,IF($AY$39=1900,N137,IF($AY$39=2000,O137,IF($AY$39="2400A",P137,IF($AY$39="2400B",R137,IF($AY$39="2400C",S137,IF($AY$39="2800A",T137,IF($AY$39="2800B",U137,IF($AY$39="5400B",W137,IF($AY$39=6000,X137,IF($AY$39=6600,Y137,IF($AY$39=6800,Z137,IF($AY$39=7200,AB137,IF($AY$39=7600,AC137,IF($AY$39=8200,AD137,IF($AY$39=8700,AE137,IF($AY$39=8900,AG137,IF($AY$39=9500,AH137,IF($AY$39=10000,AI137,""))))))))))))))))))))))))</f>
        <v>0</v>
      </c>
      <c r="BA134" s="1">
        <f t="shared" si="55"/>
        <v>0</v>
      </c>
      <c r="BC134" s="1">
        <f t="shared" si="56"/>
        <v>0</v>
      </c>
    </row>
    <row r="135" spans="1:55" hidden="1"/>
    <row r="136" spans="1:55" hidden="1"/>
    <row r="137" spans="1:55" hidden="1">
      <c r="AP137" s="161">
        <f>IF(AND($N$9="Fix Pay"),"0",$O$9*$H$5)</f>
        <v>55743.299999999996</v>
      </c>
      <c r="AQ137" s="1">
        <f>IF(AND($N$9="Fix Pay"),$I$9,$P$9)</f>
        <v>4800</v>
      </c>
      <c r="AT137" s="161">
        <f>IF(AND($S$9="Fix Pay"),"0",$T$9*$H$5)</f>
        <v>55743.299999999996</v>
      </c>
      <c r="AU137" s="1">
        <f>IF(AND($S$9="Fix Pay"),$I$9,$U$9)</f>
        <v>4800</v>
      </c>
      <c r="AX137" s="165">
        <f>IF(AND($X$9="Fix Pay"),"0",$Y$9*$H$5)</f>
        <v>57439.5</v>
      </c>
      <c r="AY137" s="1">
        <f>IF(AND($X$9="Fix Pay"),$I$9,$Z$9)</f>
        <v>4800</v>
      </c>
      <c r="BB137" s="165">
        <f>IF(AND($AC$9="Fix Pay"),"0",$AD$9*$H$5)</f>
        <v>60729.1</v>
      </c>
      <c r="BC137" s="1" t="str">
        <f>IF(AND($AC$9="Fix Pay"),$I$9,$AE$9)</f>
        <v>5400A</v>
      </c>
    </row>
    <row r="138" spans="1:55" ht="15" hidden="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40" t="s">
        <v>46</v>
      </c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245"/>
      <c r="W138" s="341" t="s">
        <v>47</v>
      </c>
      <c r="X138" s="341"/>
      <c r="Y138" s="341"/>
      <c r="Z138" s="341"/>
      <c r="AA138" s="341"/>
      <c r="AB138" s="341"/>
      <c r="AC138" s="341"/>
      <c r="AD138" s="341"/>
      <c r="AE138" s="342" t="s">
        <v>48</v>
      </c>
      <c r="AF138" s="342"/>
      <c r="AG138" s="342"/>
      <c r="AH138" s="342"/>
      <c r="AI138" s="342"/>
      <c r="AJ138" s="3"/>
      <c r="AK138" s="3"/>
      <c r="AL138" s="3"/>
      <c r="AO138" s="1">
        <f>AQ138</f>
        <v>31100</v>
      </c>
      <c r="AP138" s="162">
        <f>IF(AND($O$9=""),"",ROUND(AP137,0))</f>
        <v>55743</v>
      </c>
      <c r="AQ138" s="50">
        <f>IF($AQ$137=4200,F141,IF($AQ$137=4800,G141,IF($AQ$137="5400A",I141,IF($AQ$137=3600,H141,IF($AQ$137=1700,K141,IF($AQ$137=1750,M141,IF($AQ$137=1900,N141,IF($AQ$137=2000,O141,IF($AQ$137="2400A",P141,IF($AQ$137="2400B",R141,IF($AQ$137="2400C",S141,IF($AQ$137="2800A",T141,IF($AQ$137="2800B",U141,IF($AQ$137="5400B",W141,IF($AQ$137=6000,X141,IF($AQ$137=6600,Y141,IF($AQ$137=6800,Z141,IF($AQ$137=7200,AB141,IF($AQ$137=7600,AC141,IF($AQ$137=8200,AD141,IF($AQ$137=8700,AE141,IF($AQ$137=8900,AG141,IF($AQ$137=9500,AH141,IF($AQ$137=10000,AI141,""))))))))))))))))))))))))</f>
        <v>31100</v>
      </c>
      <c r="AR138" s="50"/>
      <c r="AS138" s="1">
        <f>AU138</f>
        <v>31100</v>
      </c>
      <c r="AT138" s="162">
        <f>IF(AND($T$9=""),"",ROUND(AT137,0))</f>
        <v>55743</v>
      </c>
      <c r="AU138" s="1">
        <f>IF($AU$137=4200,F141,IF($AU$137=4800,G141,IF($AU$137="5400A",I141,IF($AU$137=3600,H141,IF($AU$137=1700,K141,IF($AU$137=1750,M141,IF($AU$137=1900,N141,IF($AU$137=2000,O141,IF($AU$137="2400A",P141,IF($AU$137="2400B",R141,IF($AU$137="2400C",S141,IF($AU$137="2800A",T141,IF($AU$137="2800B",U141,IF($AU$137="5400B",W141,IF($AU$137=6000,X141,IF($AU$137=6600,Y141,IF($AU$137=6800,Z141,IF($AU$137=7200,AB141,IF($AU$137=7600,AC141,IF($AU$137=8200,AD141,IF($AU$137=8700,AE141,IF($AU$137=8900,AG141,IF($AU$137=9500,AH141,IF($AU$137=10000,AI141,""))))))))))))))))))))))))</f>
        <v>31100</v>
      </c>
      <c r="AW138" s="1">
        <f>AY138</f>
        <v>31100</v>
      </c>
      <c r="AX138" s="162">
        <f>IF(AND($Y$9=""),"",ROUND(AX137,0))</f>
        <v>57440</v>
      </c>
      <c r="AY138" s="1">
        <f>IF($AY$137=4200,F141,IF($AY$137=4800,G141,IF($AY$137="5400A",I141,IF($AY$137=3600,H141,IF($AY$137=1700,K141,IF($AY$137=1750,M141,IF($AY$137=1900,N141,IF($AY$137=2000,O141,IF($AY$137="2400A",P141,IF($AY$137="2400B",R141,IF($AY$137="2400C",S141,IF($AY$137="2800A",T141,IF($AY$137="2800B",U141,IF($AY$137="5400B",W141,IF($AY$137=6000,X141,IF($AY$137=6600,Y141,IF($AY$137=6800,Z141,IF($AY$137=7200,AB141,IF($AY$137=7600,AC141,IF($AY$137=8200,AD141,IF($AY$137=8700,AE141,IF($AY$137=8900,AG141,IF($AY$137=9500,AH141,IF($AY$137=10000,AI141,""))))))))))))))))))))))))</f>
        <v>31100</v>
      </c>
      <c r="BA138" s="1">
        <f>BC138</f>
        <v>39300</v>
      </c>
      <c r="BB138" s="162">
        <f>IF(AND($AD$9=""),"",ROUND(BB137,0))</f>
        <v>60729</v>
      </c>
      <c r="BC138" s="1">
        <f>IF($BC$137=4200,F141,IF($BC$137=4800,G141,IF($BC$137="5400A",I141,IF($BC$137=3600,H141,IF($BC$137=1700,K141,IF($BC$137=1750,M141,IF($BC$137=1900,N141,IF($BC$137=2000,O141,IF($BC$137="2400A",P141,IF($BC$137="2400B",R141,IF($BC$137="2400C",S141,IF($BC$137="2800A",T141,IF($BC$137="2800B",U141,IF($BC$137="5400B",W141,IF($BC$137=6000,X141,IF($BC$137=6600,Y141,IF($BC$137=6800,Z141,IF($BC$137=7200,AB141,IF($BC$137=7600,AC141,IF($BC$137=8200,AD141,IF($BC$137=8700,AE141,IF($BC$137=8900,AG141,IF($BC$137=9500,AH141,IF($BC$137=10000,AI141,""))))))))))))))))))))))))</f>
        <v>39300</v>
      </c>
    </row>
    <row r="139" spans="1:55" ht="15" hidden="1" customHeight="1">
      <c r="E139" s="1">
        <f>IF(AND(F9="Fix Pay"),I9,I9)</f>
        <v>4800</v>
      </c>
      <c r="F139" s="5"/>
      <c r="G139" s="344" t="s">
        <v>45</v>
      </c>
      <c r="H139" s="344"/>
      <c r="I139" s="6"/>
      <c r="J139" s="42"/>
      <c r="K139" s="28">
        <v>1700</v>
      </c>
      <c r="L139" s="28"/>
      <c r="M139" s="28">
        <v>1750</v>
      </c>
      <c r="N139" s="141">
        <v>1900</v>
      </c>
      <c r="O139" s="39">
        <v>2000</v>
      </c>
      <c r="P139" s="39" t="s">
        <v>74</v>
      </c>
      <c r="Q139" s="39"/>
      <c r="R139" s="39" t="s">
        <v>75</v>
      </c>
      <c r="S139" s="39" t="s">
        <v>76</v>
      </c>
      <c r="T139" s="40" t="s">
        <v>77</v>
      </c>
      <c r="U139" s="40" t="s">
        <v>78</v>
      </c>
      <c r="V139" s="40"/>
      <c r="W139" s="38" t="s">
        <v>80</v>
      </c>
      <c r="X139" s="38">
        <v>6000</v>
      </c>
      <c r="Y139" s="39">
        <v>6600</v>
      </c>
      <c r="Z139" s="39">
        <v>6800</v>
      </c>
      <c r="AA139" s="39"/>
      <c r="AB139" s="39">
        <v>7200</v>
      </c>
      <c r="AC139" s="38">
        <v>7600</v>
      </c>
      <c r="AD139" s="38">
        <v>8200</v>
      </c>
      <c r="AE139" s="39">
        <v>8700</v>
      </c>
      <c r="AF139" s="39"/>
      <c r="AG139" s="39">
        <v>8900</v>
      </c>
      <c r="AH139" s="39">
        <v>9500</v>
      </c>
      <c r="AI139" s="40">
        <v>10000</v>
      </c>
      <c r="AJ139" s="3"/>
      <c r="AK139" s="3"/>
      <c r="AL139" s="3"/>
      <c r="AO139" s="1">
        <f t="shared" ref="AO139:AO182" si="62">AQ139</f>
        <v>44300</v>
      </c>
      <c r="AP139" s="163">
        <f>IF(AND(AP138&lt;=AQ138),AQ138,INDEX(AO138:AO183,MATCH(AP138,AQ138:AQ183)+(LOOKUP(AP138,AQ138:AQ183)&lt;&gt;AP138)))</f>
        <v>56100</v>
      </c>
      <c r="AQ139" s="50">
        <f t="shared" ref="AQ139:AQ183" si="63">IF($AQ$137=4200,F142,IF($AQ$137=4800,G142,IF($AQ$137="5400A",I142,IF($AQ$137=3600,H142,IF($AQ$137=1700,K142,IF($AQ$137=1750,M142,IF($AQ$137=1900,N142,IF($AQ$137=2000,O142,IF($AQ$137="2400A",P142,IF($AQ$137="2400B",R142,IF($AQ$137="2400C",S142,IF($AQ$137="2800A",T142,IF($AQ$137="2800B",U142,IF($AQ$137="5400B",W142,IF($AQ$137=6000,X142,IF($AQ$137=6600,Y142,IF($AQ$137=6800,Z142,IF($AQ$137=7200,AB142,IF($AQ$137=7600,AC142,IF($AQ$137=8200,AD142,IF($AQ$137=8700,AE142,IF($AQ$137=8900,AG142,IF($AQ$137=9500,AH142,IF($AQ$137=10000,AI142,""))))))))))))))))))))))))</f>
        <v>44300</v>
      </c>
      <c r="AR139" s="50"/>
      <c r="AS139" s="1">
        <f t="shared" ref="AS139:AS182" si="64">AU139</f>
        <v>44300</v>
      </c>
      <c r="AT139" s="163">
        <f>IF(AND(AT138&lt;=AU138),AU138,INDEX(AS138:AS183,MATCH(AT138,AU138:AU183)+(LOOKUP(AT138,AU138:AU183)&lt;&gt;AT138)))</f>
        <v>56100</v>
      </c>
      <c r="AU139" s="1">
        <f t="shared" ref="AU139:AU183" si="65">IF($AU$137=4200,F142,IF($AU$137=4800,G142,IF($AU$137="5400A",I142,IF($AU$137=3600,H142,IF($AU$137=1700,K142,IF($AU$137=1750,M142,IF($AU$137=1900,N142,IF($AU$137=2000,O142,IF($AU$137="2400A",P142,IF($AU$137="2400B",R142,IF($AU$137="2400C",S142,IF($AU$137="2800A",T142,IF($AU$137="2800B",U142,IF($AU$137="5400B",W142,IF($AU$137=6000,X142,IF($AU$137=6600,Y142,IF($AU$137=6800,Z142,IF($AU$137=7200,AB142,IF($AU$137=7600,AC142,IF($AU$137=8200,AD142,IF($AU$137=8700,AE142,IF($AU$137=8900,AG142,IF($AU$137=9500,AH142,IF($AU$137=10000,AI142,""))))))))))))))))))))))))</f>
        <v>44300</v>
      </c>
      <c r="AW139" s="1">
        <f t="shared" ref="AW139:AW183" si="66">AY139</f>
        <v>44300</v>
      </c>
      <c r="AX139" s="163">
        <f>IF(AND(AX138&lt;=AY138),AY138,INDEX(AW138:AW183,MATCH(AX138,AY138:AY183)+(LOOKUP(AX138,AY138:AY183)&lt;&gt;AX138)))</f>
        <v>57800</v>
      </c>
      <c r="AY139" s="1">
        <f t="shared" ref="AY139:AY183" si="67">IF($AY$137=4200,F142,IF($AY$137=4800,G142,IF($AY$137="5400A",I142,IF($AY$137=3600,H142,IF($AY$137=1700,K142,IF($AY$137=1750,M142,IF($AY$137=1900,N142,IF($AY$137=2000,O142,IF($AY$137="2400A",P142,IF($AY$137="2400B",R142,IF($AY$137="2400C",S142,IF($AY$137="2800A",T142,IF($AY$137="2800B",U142,IF($AY$137="5400B",W142,IF($AY$137=6000,X142,IF($AY$137=6600,Y142,IF($AY$137=6800,Z142,IF($AY$137=7200,AB142,IF($AY$137=7600,AC142,IF($AY$137=8200,AD142,IF($AY$137=8700,AE142,IF($AY$137=8900,AG142,IF($AY$137=9500,AH142,IF($AY$137=10000,AI142,""))))))))))))))))))))))))</f>
        <v>44300</v>
      </c>
      <c r="BA139" s="1">
        <f t="shared" ref="BA139:BA183" si="68">BC139</f>
        <v>53100</v>
      </c>
      <c r="BB139" s="163">
        <f>IF(AND(BB138&lt;=BC138),BC138,INDEX(BA138:BA183,MATCH(BB138,BC138:BC183)+(LOOKUP(BB138,BC138:BC183)&lt;&gt;BB138)))</f>
        <v>61500</v>
      </c>
      <c r="BC139" s="1">
        <f t="shared" ref="BC139:BC183" si="69">IF($BC$137=4200,F142,IF($BC$137=4800,G142,IF($BC$137="5400A",I142,IF($BC$137=3600,H142,IF($BC$137=1700,K142,IF($BC$137=1750,M142,IF($BC$137=1900,N142,IF($BC$137=2000,O142,IF($BC$137="2400A",P142,IF($BC$137="2400B",R142,IF($BC$137="2400C",S142,IF($BC$137="2800A",T142,IF($BC$137="2800B",U142,IF($BC$137="5400B",W142,IF($BC$137=6000,X142,IF($BC$137=6600,Y142,IF($BC$137=6800,Z142,IF($BC$137=7200,AB142,IF($BC$137=7600,AC142,IF($BC$137=8200,AD142,IF($BC$137=8700,AE142,IF($BC$137=8900,AG142,IF($BC$137=9500,AH142,IF($BC$137=10000,AI142,""))))))))))))))))))))))))</f>
        <v>53100</v>
      </c>
    </row>
    <row r="140" spans="1:55" ht="15" hidden="1" customHeight="1">
      <c r="B140" s="160">
        <v>3</v>
      </c>
      <c r="D140" s="150">
        <f>IF(AND(F9="Fix Pay"),"0",H9*H$5)</f>
        <v>54098.5</v>
      </c>
      <c r="F140" s="7">
        <v>4200</v>
      </c>
      <c r="G140" s="8">
        <v>4800</v>
      </c>
      <c r="H140" s="8">
        <v>3600</v>
      </c>
      <c r="I140" s="9" t="s">
        <v>79</v>
      </c>
      <c r="J140" s="42"/>
      <c r="K140" s="29">
        <v>1</v>
      </c>
      <c r="L140" s="29"/>
      <c r="M140" s="29">
        <v>2</v>
      </c>
      <c r="N140" s="29">
        <v>3</v>
      </c>
      <c r="O140" s="29">
        <v>4</v>
      </c>
      <c r="P140" s="29">
        <v>5</v>
      </c>
      <c r="Q140" s="29"/>
      <c r="R140" s="29">
        <v>6</v>
      </c>
      <c r="S140" s="29">
        <v>7</v>
      </c>
      <c r="T140" s="29">
        <v>8</v>
      </c>
      <c r="U140" s="29">
        <v>9</v>
      </c>
      <c r="V140" s="29"/>
      <c r="W140" s="29">
        <v>14</v>
      </c>
      <c r="X140" s="29">
        <v>15</v>
      </c>
      <c r="Y140" s="29">
        <v>16</v>
      </c>
      <c r="Z140" s="29">
        <v>17</v>
      </c>
      <c r="AA140" s="29"/>
      <c r="AB140" s="29">
        <v>18</v>
      </c>
      <c r="AC140" s="39">
        <v>19</v>
      </c>
      <c r="AD140" s="39">
        <v>20</v>
      </c>
      <c r="AE140" s="39">
        <v>21</v>
      </c>
      <c r="AF140" s="39"/>
      <c r="AG140" s="39">
        <v>22</v>
      </c>
      <c r="AH140" s="39">
        <v>23</v>
      </c>
      <c r="AI140" s="39">
        <v>24</v>
      </c>
      <c r="AJ140" s="3"/>
      <c r="AK140" s="3"/>
      <c r="AL140" s="3"/>
      <c r="AO140" s="1">
        <f t="shared" si="62"/>
        <v>45600</v>
      </c>
      <c r="AP140" s="250"/>
      <c r="AQ140" s="50">
        <f t="shared" si="63"/>
        <v>45600</v>
      </c>
      <c r="AR140" s="50"/>
      <c r="AS140" s="1">
        <f t="shared" si="64"/>
        <v>45600</v>
      </c>
      <c r="AT140" s="250"/>
      <c r="AU140" s="1">
        <f>IF($AU$137=4200,F143,IF($AU$137=4800,G143,IF($AU$137="5400A",I143,IF($AU$137=3600,H143,IF($AU$137=1700,K143,IF($AU$137=1750,M143,IF($AU$137=1900,N143,IF($AU$137=2000,O143,IF($AU$137="2400A",P143,IF($AU$137="2400B",R143,IF($AU$137="2400C",S143,IF($AU$137="2800A",T143,IF($AU$137="2800B",U143,IF($AU$137="5400B",W143,IF($AU$137=6000,X143,IF($AU$137=6600,Y143,IF($AU$137=6800,Z143,IF($AU$137=7200,AB143,IF($AU$137=7600,AC143,IF($AU$137=8200,AD143,IF($AU$137=8700,AE143,IF($AU$137=8900,AG143,IF($AU$137=9500,AH143,IF($AU$137=10000,AI143,""))))))))))))))))))))))))</f>
        <v>45600</v>
      </c>
      <c r="AW140" s="1">
        <f t="shared" si="66"/>
        <v>45600</v>
      </c>
      <c r="AX140" s="151"/>
      <c r="AY140" s="1">
        <f>IF($AY$137=4200,F143,IF($AY$137=4800,G143,IF($AY$137="5400A",I143,IF($AY$137=3600,H143,IF($AY$137=1700,K143,IF($AY$137=1750,M143,IF($AY$137=1900,N143,IF($AY$137=2000,O143,IF($AY$137="2400A",P143,IF($AY$137="2400B",R143,IF($AY$137="2400C",S143,IF($AY$137="2800A",T143,IF($AY$137="2800B",U143,IF($AY$137="5400B",W143,IF($AY$137=6000,X143,IF($AY$137=6600,Y143,IF($AY$137=6800,Z143,IF($AY$137=7200,AB143,IF($AY$137=7600,AC143,IF($AY$137=8200,AD143,IF($AY$137=8700,AE143,IF($AY$137=8900,AG143,IF($AY$137=9500,AH143,IF($AY$137=10000,AI143,""))))))))))))))))))))))))</f>
        <v>45600</v>
      </c>
      <c r="BA140" s="1">
        <f t="shared" si="68"/>
        <v>54700</v>
      </c>
      <c r="BB140" s="151"/>
      <c r="BC140" s="1">
        <f t="shared" si="69"/>
        <v>54700</v>
      </c>
    </row>
    <row r="141" spans="1:55" ht="15" hidden="1" customHeight="1">
      <c r="C141" s="1">
        <f t="shared" ref="C141:C180" si="70">E141</f>
        <v>31100</v>
      </c>
      <c r="D141" s="151">
        <f>IF(AND(H105=""),"",ROUND(D140,0))</f>
        <v>54099</v>
      </c>
      <c r="E141" s="1">
        <f t="shared" ref="E141:E180" si="71">IF($E$139=4200,F141,IF($E$139=4800,G141,IF($E$139="5400A",I141,IF($E$139=3600,H141,IF($E$139=1700,K141,IF($E$139=1750,M141,IF($E$139=1900,N141,IF($E$139=2000,O141,IF($E$139="2400A",P141,IF($E$139="2400B",R141,IF($E$139="2400C",S141,IF($E$139="2800A",T141,IF($E$139="2800B",U141,IF($E$139="5400B",W141,IF($E$139=6000,X141,IF($E$139=6600,Y141,IF($E$139=6800,Z141,IF($E$139=7200,AB141,IF($E$139=7600,AC141,IF($E$139=8200,AD141,IF($E$139=8700,AE141,IF($E$139=8900,AG141,IF($E$139=9500,AH141,IF($E$139=10000,AI141,""))))))))))))))))))))))))</f>
        <v>31100</v>
      </c>
      <c r="F141" s="1">
        <v>26500</v>
      </c>
      <c r="G141" s="1">
        <v>31100</v>
      </c>
      <c r="H141" s="1">
        <v>23700</v>
      </c>
      <c r="I141" s="1">
        <v>39300</v>
      </c>
      <c r="K141" s="30">
        <v>12400</v>
      </c>
      <c r="L141" s="30"/>
      <c r="M141" s="30">
        <v>12600</v>
      </c>
      <c r="N141" s="31">
        <v>12800</v>
      </c>
      <c r="O141" s="30">
        <v>13500</v>
      </c>
      <c r="P141" s="31">
        <v>14600</v>
      </c>
      <c r="Q141" s="36"/>
      <c r="R141" s="36">
        <v>15100</v>
      </c>
      <c r="S141" s="142">
        <v>15700</v>
      </c>
      <c r="T141" s="143">
        <v>18500</v>
      </c>
      <c r="U141" s="143">
        <v>20100</v>
      </c>
      <c r="V141" s="143"/>
      <c r="W141" s="34">
        <v>39300</v>
      </c>
      <c r="X141" s="34">
        <v>42500</v>
      </c>
      <c r="Y141" s="31">
        <v>47200</v>
      </c>
      <c r="Z141" s="31">
        <v>49700</v>
      </c>
      <c r="AA141" s="31"/>
      <c r="AB141" s="31">
        <v>52800</v>
      </c>
      <c r="AC141" s="31">
        <v>58000</v>
      </c>
      <c r="AD141" s="31">
        <v>62300</v>
      </c>
      <c r="AE141" s="30">
        <v>86200</v>
      </c>
      <c r="AF141" s="30"/>
      <c r="AG141" s="30">
        <v>90800</v>
      </c>
      <c r="AH141" s="30">
        <v>102100</v>
      </c>
      <c r="AI141" s="37">
        <v>104200</v>
      </c>
      <c r="AJ141" s="3"/>
      <c r="AK141" s="3"/>
      <c r="AL141" s="3"/>
      <c r="AO141" s="1">
        <f t="shared" si="62"/>
        <v>47000</v>
      </c>
      <c r="AP141" s="164">
        <f>IF(AND($N$9="Fix Pay"),AQ138,AP139)</f>
        <v>56100</v>
      </c>
      <c r="AQ141" s="50">
        <f t="shared" si="63"/>
        <v>47000</v>
      </c>
      <c r="AR141" s="50"/>
      <c r="AS141" s="1">
        <f t="shared" si="64"/>
        <v>47000</v>
      </c>
      <c r="AT141" s="164">
        <f>IF(AND($S$9="Fix Pay"),AU138,AT139)</f>
        <v>56100</v>
      </c>
      <c r="AU141" s="1">
        <f t="shared" si="65"/>
        <v>47000</v>
      </c>
      <c r="AW141" s="1">
        <f t="shared" si="66"/>
        <v>47000</v>
      </c>
      <c r="AX141" s="164">
        <f>IF(AND($X$9="Fix Pay"),AY138,AX139)</f>
        <v>57800</v>
      </c>
      <c r="AY141" s="1">
        <f t="shared" si="67"/>
        <v>47000</v>
      </c>
      <c r="BA141" s="1">
        <f t="shared" si="68"/>
        <v>56300</v>
      </c>
      <c r="BB141" s="164">
        <f>IF(AND($AC$9="Fix Pay"),BC138,BB139)</f>
        <v>61500</v>
      </c>
      <c r="BC141" s="1">
        <f t="shared" si="69"/>
        <v>56300</v>
      </c>
    </row>
    <row r="142" spans="1:55" ht="15" hidden="1" customHeight="1">
      <c r="C142" s="1">
        <f t="shared" si="70"/>
        <v>44300</v>
      </c>
      <c r="D142" s="151">
        <f>IF(AND(D141&lt;=E141),E141,INDEX($C$141:$C$180,MATCH(D141,$E$141:$E$180)+(LOOKUP(D141,$E$141:$E$180)&lt;&gt;D141)))</f>
        <v>54500</v>
      </c>
      <c r="E142" s="1">
        <f t="shared" si="71"/>
        <v>44300</v>
      </c>
      <c r="F142" s="1">
        <v>37800</v>
      </c>
      <c r="G142" s="1">
        <v>44300</v>
      </c>
      <c r="H142" s="1">
        <v>33800</v>
      </c>
      <c r="I142" s="1">
        <v>53100</v>
      </c>
      <c r="K142" s="30">
        <v>17700</v>
      </c>
      <c r="L142" s="30"/>
      <c r="M142" s="30">
        <v>17900</v>
      </c>
      <c r="N142" s="31">
        <v>18200</v>
      </c>
      <c r="O142" s="30">
        <v>19200</v>
      </c>
      <c r="P142" s="31">
        <v>20800</v>
      </c>
      <c r="Q142" s="36"/>
      <c r="R142" s="36">
        <v>21500</v>
      </c>
      <c r="S142" s="142">
        <v>22400</v>
      </c>
      <c r="T142" s="143">
        <v>25300</v>
      </c>
      <c r="U142" s="143">
        <v>28700</v>
      </c>
      <c r="V142" s="143"/>
      <c r="W142" s="34">
        <v>56100</v>
      </c>
      <c r="X142" s="34">
        <v>60700</v>
      </c>
      <c r="Y142" s="31">
        <v>67300</v>
      </c>
      <c r="Z142" s="31">
        <v>71000</v>
      </c>
      <c r="AA142" s="31"/>
      <c r="AB142" s="31">
        <v>75300</v>
      </c>
      <c r="AC142" s="31">
        <v>79900</v>
      </c>
      <c r="AD142" s="31">
        <v>88900</v>
      </c>
      <c r="AE142" s="30">
        <v>123100</v>
      </c>
      <c r="AF142" s="30"/>
      <c r="AG142" s="30">
        <v>129700</v>
      </c>
      <c r="AH142" s="30">
        <v>145800</v>
      </c>
      <c r="AI142" s="37">
        <v>148800</v>
      </c>
      <c r="AJ142" s="3"/>
      <c r="AK142" s="3"/>
      <c r="AL142" s="3"/>
      <c r="AO142" s="1">
        <f t="shared" si="62"/>
        <v>48400</v>
      </c>
      <c r="AP142" s="250"/>
      <c r="AQ142" s="50">
        <f>IF($AQ$137=4200,F145,IF($AQ$137=4800,G145,IF($AQ$137="5400A",I145,IF($AQ$137=3600,H145,IF($AQ$137=1700,K145,IF($AQ$137=1750,M145,IF($AQ$137=1900,N145,IF($AQ$137=2000,O145,IF($AQ$137="2400A",P145,IF($AQ$137="2400B",R145,IF($AQ$137="2400C",S145,IF($AQ$137="2800A",T145,IF($AQ$137="2800B",U145,IF($AQ$137="5400B",W145,IF($AQ$137=6000,X145,IF($AQ$137=6600,Y145,IF($AQ$137=6800,Z145,IF($AQ$137=7200,AB145,IF($AQ$137=7600,AC145,IF($AQ$137=8200,AD145,IF($AQ$137=8700,AE145,IF($AQ$137=8900,AG145,IF($AQ$137=9500,AH145,IF($AQ$137=10000,AI145,""))))))))))))))))))))))))</f>
        <v>48400</v>
      </c>
      <c r="AR142" s="50"/>
      <c r="AS142" s="1">
        <f t="shared" si="64"/>
        <v>48400</v>
      </c>
      <c r="AT142" s="250"/>
      <c r="AU142" s="1">
        <f t="shared" si="65"/>
        <v>48400</v>
      </c>
      <c r="AW142" s="1">
        <f t="shared" si="66"/>
        <v>48400</v>
      </c>
      <c r="AX142" s="151"/>
      <c r="AY142" s="1">
        <f t="shared" si="67"/>
        <v>48400</v>
      </c>
      <c r="BA142" s="1">
        <f t="shared" si="68"/>
        <v>58000</v>
      </c>
      <c r="BB142" s="151"/>
      <c r="BC142" s="1">
        <f t="shared" si="69"/>
        <v>58000</v>
      </c>
    </row>
    <row r="143" spans="1:55" ht="15" hidden="1" customHeight="1">
      <c r="C143" s="1">
        <f t="shared" si="70"/>
        <v>45600</v>
      </c>
      <c r="D143" s="152">
        <f>IF(AND(D141&lt;=E141),E141,INDEX($C$141:$C$160,MATCH(D141,$E$141:$E$160)+(LOOKUP(D141,$E$141:$E$160)&lt;&gt;D141)))</f>
        <v>54500</v>
      </c>
      <c r="E143" s="1">
        <f t="shared" si="71"/>
        <v>45600</v>
      </c>
      <c r="F143" s="1">
        <v>38900</v>
      </c>
      <c r="G143" s="1">
        <v>45600</v>
      </c>
      <c r="H143" s="1">
        <v>34800</v>
      </c>
      <c r="I143" s="1">
        <v>54700</v>
      </c>
      <c r="K143" s="31">
        <v>18200</v>
      </c>
      <c r="L143" s="31"/>
      <c r="M143" s="31">
        <v>18400</v>
      </c>
      <c r="N143" s="31">
        <v>18700</v>
      </c>
      <c r="O143" s="31">
        <v>19800</v>
      </c>
      <c r="P143" s="31">
        <v>21400</v>
      </c>
      <c r="Q143" s="36"/>
      <c r="R143" s="36">
        <v>22100</v>
      </c>
      <c r="S143" s="142">
        <v>23100</v>
      </c>
      <c r="T143" s="143">
        <v>27100</v>
      </c>
      <c r="U143" s="143">
        <v>29600</v>
      </c>
      <c r="V143" s="143"/>
      <c r="W143" s="34">
        <v>57800</v>
      </c>
      <c r="X143" s="34">
        <v>62500</v>
      </c>
      <c r="Y143" s="31">
        <v>69300</v>
      </c>
      <c r="Z143" s="31">
        <v>73100</v>
      </c>
      <c r="AA143" s="31"/>
      <c r="AB143" s="31">
        <v>77600</v>
      </c>
      <c r="AC143" s="31">
        <v>82300</v>
      </c>
      <c r="AD143" s="31">
        <v>91600</v>
      </c>
      <c r="AE143" s="30">
        <v>126800</v>
      </c>
      <c r="AF143" s="30"/>
      <c r="AG143" s="30">
        <v>133600</v>
      </c>
      <c r="AH143" s="30">
        <v>150200</v>
      </c>
      <c r="AI143" s="37">
        <v>153300</v>
      </c>
      <c r="AJ143" s="3"/>
      <c r="AK143" s="3"/>
      <c r="AL143" s="3"/>
      <c r="AO143" s="1">
        <f t="shared" si="62"/>
        <v>49900</v>
      </c>
      <c r="AP143" s="250"/>
      <c r="AQ143" s="50">
        <f t="shared" si="63"/>
        <v>49900</v>
      </c>
      <c r="AR143" s="50"/>
      <c r="AS143" s="1">
        <f t="shared" si="64"/>
        <v>49900</v>
      </c>
      <c r="AT143" s="250"/>
      <c r="AU143" s="1">
        <f t="shared" si="65"/>
        <v>49900</v>
      </c>
      <c r="AW143" s="1">
        <f t="shared" si="66"/>
        <v>49900</v>
      </c>
      <c r="AX143" s="151"/>
      <c r="AY143" s="1">
        <f t="shared" si="67"/>
        <v>49900</v>
      </c>
      <c r="BA143" s="1">
        <f t="shared" si="68"/>
        <v>59700</v>
      </c>
      <c r="BB143" s="151"/>
      <c r="BC143" s="1">
        <f t="shared" si="69"/>
        <v>59700</v>
      </c>
    </row>
    <row r="144" spans="1:55" ht="15" hidden="1" customHeight="1">
      <c r="A144" s="1" t="s">
        <v>229</v>
      </c>
      <c r="C144" s="1">
        <f t="shared" si="70"/>
        <v>47000</v>
      </c>
      <c r="D144" s="153">
        <f>IF(AND(C$6="Fix Pay"),E141,D142)</f>
        <v>54500</v>
      </c>
      <c r="E144" s="1">
        <f t="shared" si="71"/>
        <v>47000</v>
      </c>
      <c r="F144" s="1">
        <v>40100</v>
      </c>
      <c r="G144" s="1">
        <v>47000</v>
      </c>
      <c r="H144" s="1">
        <v>35800</v>
      </c>
      <c r="I144" s="1">
        <v>56300</v>
      </c>
      <c r="K144" s="31">
        <v>18700</v>
      </c>
      <c r="L144" s="31"/>
      <c r="M144" s="31">
        <v>19000</v>
      </c>
      <c r="N144" s="30">
        <v>19300</v>
      </c>
      <c r="O144" s="34">
        <v>20400</v>
      </c>
      <c r="P144" s="30">
        <v>22000</v>
      </c>
      <c r="Q144" s="35"/>
      <c r="R144" s="35">
        <v>22800</v>
      </c>
      <c r="S144" s="142">
        <v>23800</v>
      </c>
      <c r="T144" s="144">
        <v>27900</v>
      </c>
      <c r="U144" s="144">
        <v>30500</v>
      </c>
      <c r="V144" s="144"/>
      <c r="W144" s="34">
        <v>59500</v>
      </c>
      <c r="X144" s="34">
        <v>64400</v>
      </c>
      <c r="Y144" s="31">
        <v>71400</v>
      </c>
      <c r="Z144" s="31">
        <v>75300</v>
      </c>
      <c r="AA144" s="31"/>
      <c r="AB144" s="31">
        <v>79900</v>
      </c>
      <c r="AC144" s="31">
        <v>84800</v>
      </c>
      <c r="AD144" s="31">
        <v>94300</v>
      </c>
      <c r="AE144" s="30">
        <v>130600</v>
      </c>
      <c r="AF144" s="30"/>
      <c r="AG144" s="37">
        <v>137600</v>
      </c>
      <c r="AH144" s="37">
        <v>154700</v>
      </c>
      <c r="AI144" s="30">
        <v>157900</v>
      </c>
      <c r="AJ144" s="3"/>
      <c r="AK144" s="3"/>
      <c r="AL144" s="3"/>
      <c r="AO144" s="1">
        <f t="shared" si="62"/>
        <v>51400</v>
      </c>
      <c r="AP144" s="155">
        <f>IF(AND(AP138&lt;=AQ138),AQ138,INDEX(AO138:AO158,MATCH(AP138,AQ138:AQ158)+(LOOKUP(AP138,AQ138:AQ158)&lt;&gt;AP138)))</f>
        <v>56100</v>
      </c>
      <c r="AQ144" s="50">
        <f t="shared" si="63"/>
        <v>51400</v>
      </c>
      <c r="AR144" s="50"/>
      <c r="AS144" s="1">
        <f t="shared" si="64"/>
        <v>51400</v>
      </c>
      <c r="AT144" s="155">
        <f>IF(AND(AT138&lt;=AU138),AU138,INDEX(AS138:AS158,MATCH(AT138,AU138:AU158)+(LOOKUP(AT138,AU138:AU158)&lt;&gt;AT138)))</f>
        <v>56100</v>
      </c>
      <c r="AU144" s="1">
        <f t="shared" si="65"/>
        <v>51400</v>
      </c>
      <c r="AW144" s="1">
        <f t="shared" si="66"/>
        <v>51400</v>
      </c>
      <c r="AX144" s="155">
        <f>IF(AND(AX138&lt;=AY138),AY138,INDEX(AW138:AW158,MATCH(AX138,AY138:AY158)+(LOOKUP(AX138,AY138:AY158)&lt;&gt;AX138)))</f>
        <v>57800</v>
      </c>
      <c r="AY144" s="1">
        <f t="shared" si="67"/>
        <v>51400</v>
      </c>
      <c r="BA144" s="1">
        <f t="shared" si="68"/>
        <v>61500</v>
      </c>
      <c r="BB144" s="155">
        <f>IF(AND(BB138&lt;=BC138),BC138,INDEX(BA138:BA158,MATCH(BB138,BC138:BC158)+(LOOKUP(BB138,BC138:BC158)&lt;&gt;BB138)))</f>
        <v>61500</v>
      </c>
      <c r="BC144" s="1">
        <f t="shared" si="69"/>
        <v>61500</v>
      </c>
    </row>
    <row r="145" spans="1:55" ht="15" hidden="1" customHeight="1">
      <c r="A145" s="1" t="s">
        <v>230</v>
      </c>
      <c r="C145" s="1">
        <f t="shared" si="70"/>
        <v>48400</v>
      </c>
      <c r="D145" s="154">
        <f>IF(E$9=A$51,D144,IF(E$9=A$52,D144,IF(E$9=A$53,D144,IF(E$9=A$54,D143,""))))</f>
        <v>54500</v>
      </c>
      <c r="E145" s="1">
        <f t="shared" si="71"/>
        <v>48400</v>
      </c>
      <c r="F145" s="1">
        <v>41300</v>
      </c>
      <c r="G145" s="1">
        <v>48400</v>
      </c>
      <c r="H145" s="1">
        <v>36900</v>
      </c>
      <c r="I145" s="1">
        <v>58000</v>
      </c>
      <c r="K145" s="31">
        <v>19300</v>
      </c>
      <c r="L145" s="31"/>
      <c r="M145" s="31">
        <v>19600</v>
      </c>
      <c r="N145" s="30">
        <v>19900</v>
      </c>
      <c r="O145" s="34">
        <v>21000</v>
      </c>
      <c r="P145" s="31">
        <v>22700</v>
      </c>
      <c r="Q145" s="36"/>
      <c r="R145" s="36">
        <v>23500</v>
      </c>
      <c r="S145" s="142">
        <v>24500</v>
      </c>
      <c r="T145" s="143">
        <v>28700</v>
      </c>
      <c r="U145" s="143">
        <v>31400</v>
      </c>
      <c r="V145" s="143"/>
      <c r="W145" s="31">
        <v>61300</v>
      </c>
      <c r="X145" s="31">
        <v>66300</v>
      </c>
      <c r="Y145" s="31">
        <v>73500</v>
      </c>
      <c r="Z145" s="31">
        <v>77600</v>
      </c>
      <c r="AA145" s="31"/>
      <c r="AB145" s="31">
        <v>82300</v>
      </c>
      <c r="AC145" s="31">
        <v>87300</v>
      </c>
      <c r="AD145" s="31">
        <v>97100</v>
      </c>
      <c r="AE145" s="34">
        <v>134500</v>
      </c>
      <c r="AF145" s="34"/>
      <c r="AG145" s="37">
        <v>141700</v>
      </c>
      <c r="AH145" s="37">
        <v>159300</v>
      </c>
      <c r="AI145" s="30">
        <v>162600</v>
      </c>
      <c r="AJ145" s="3"/>
      <c r="AK145" s="3"/>
      <c r="AL145" s="3"/>
      <c r="AO145" s="1">
        <f t="shared" si="62"/>
        <v>52900</v>
      </c>
      <c r="AP145" s="50"/>
      <c r="AQ145" s="50">
        <f t="shared" si="63"/>
        <v>52900</v>
      </c>
      <c r="AR145" s="50"/>
      <c r="AS145" s="1">
        <f t="shared" si="64"/>
        <v>52900</v>
      </c>
      <c r="AT145" s="50"/>
      <c r="AU145" s="1">
        <f t="shared" si="65"/>
        <v>52900</v>
      </c>
      <c r="AW145" s="1">
        <f t="shared" si="66"/>
        <v>52900</v>
      </c>
      <c r="AY145" s="1">
        <f t="shared" si="67"/>
        <v>52900</v>
      </c>
      <c r="BA145" s="1">
        <f t="shared" si="68"/>
        <v>63300</v>
      </c>
      <c r="BC145" s="1">
        <f t="shared" si="69"/>
        <v>63300</v>
      </c>
    </row>
    <row r="146" spans="1:55" ht="15" hidden="1" customHeight="1">
      <c r="A146" s="1" t="s">
        <v>231</v>
      </c>
      <c r="C146" s="1">
        <f t="shared" si="70"/>
        <v>49900</v>
      </c>
      <c r="E146" s="1">
        <f t="shared" si="71"/>
        <v>49900</v>
      </c>
      <c r="F146" s="1">
        <v>42500</v>
      </c>
      <c r="G146" s="1">
        <v>49900</v>
      </c>
      <c r="H146" s="1">
        <v>38000</v>
      </c>
      <c r="I146" s="1">
        <v>59700</v>
      </c>
      <c r="K146" s="32">
        <v>19900</v>
      </c>
      <c r="L146" s="32"/>
      <c r="M146" s="32">
        <v>20200</v>
      </c>
      <c r="N146" s="31">
        <v>20500</v>
      </c>
      <c r="O146" s="34">
        <v>21600</v>
      </c>
      <c r="P146" s="31">
        <v>23400</v>
      </c>
      <c r="Q146" s="36"/>
      <c r="R146" s="36">
        <v>24200</v>
      </c>
      <c r="S146" s="142">
        <v>25200</v>
      </c>
      <c r="T146" s="143">
        <v>29600</v>
      </c>
      <c r="U146" s="143">
        <v>32300</v>
      </c>
      <c r="V146" s="143"/>
      <c r="W146" s="31">
        <v>63100</v>
      </c>
      <c r="X146" s="31">
        <v>68300</v>
      </c>
      <c r="Y146" s="31">
        <v>75700</v>
      </c>
      <c r="Z146" s="31">
        <v>79900</v>
      </c>
      <c r="AA146" s="31"/>
      <c r="AB146" s="31">
        <v>84800</v>
      </c>
      <c r="AC146" s="31">
        <v>89900</v>
      </c>
      <c r="AD146" s="31">
        <v>100000</v>
      </c>
      <c r="AE146" s="30">
        <v>138500</v>
      </c>
      <c r="AF146" s="30"/>
      <c r="AG146" s="37">
        <v>146000</v>
      </c>
      <c r="AH146" s="37">
        <v>164100</v>
      </c>
      <c r="AI146" s="37">
        <v>167500</v>
      </c>
      <c r="AJ146" s="3"/>
      <c r="AK146" s="3"/>
      <c r="AL146" s="3"/>
      <c r="AO146" s="1">
        <f t="shared" si="62"/>
        <v>54500</v>
      </c>
      <c r="AP146" s="167">
        <f>IF($E9=A$51,AP144,IF($E9=A$52,AP144,IF($E9=A$53,AP144,IF($E9=A$54,AP141,""))))</f>
        <v>56100</v>
      </c>
      <c r="AQ146" s="50">
        <f t="shared" si="63"/>
        <v>54500</v>
      </c>
      <c r="AR146" s="50"/>
      <c r="AS146" s="1">
        <f t="shared" si="64"/>
        <v>54500</v>
      </c>
      <c r="AT146" s="167">
        <f>IF($E9=A$51,AT144,IF($E9=A$52,AT144,IF($E9=A$53,AT144,IF($E9=A$54,AT141,""))))</f>
        <v>56100</v>
      </c>
      <c r="AU146" s="1">
        <f t="shared" si="65"/>
        <v>54500</v>
      </c>
      <c r="AW146" s="1">
        <f t="shared" si="66"/>
        <v>54500</v>
      </c>
      <c r="AX146" s="168">
        <f>IF($E9=A$51,AX144,IF($E9=A$52,AX144,IF($E9=A$53,AX144,IF($E9=A$54,AX141,""))))</f>
        <v>57800</v>
      </c>
      <c r="AY146" s="1">
        <f t="shared" si="67"/>
        <v>54500</v>
      </c>
      <c r="BA146" s="1">
        <f t="shared" si="68"/>
        <v>65200</v>
      </c>
      <c r="BB146" s="168">
        <f>IF($E$9=A$51,BB144,IF($E$9=A$52,BB144,IF($E$9=A$53,BB144,IF($E$9=A$54,BB141,""))))</f>
        <v>61500</v>
      </c>
      <c r="BC146" s="1">
        <f t="shared" si="69"/>
        <v>65200</v>
      </c>
    </row>
    <row r="147" spans="1:55" ht="15" hidden="1" customHeight="1">
      <c r="A147" s="1" t="s">
        <v>232</v>
      </c>
      <c r="C147" s="1">
        <f t="shared" si="70"/>
        <v>51400</v>
      </c>
      <c r="E147" s="1">
        <f t="shared" si="71"/>
        <v>51400</v>
      </c>
      <c r="F147" s="1">
        <v>43800</v>
      </c>
      <c r="G147" s="1">
        <v>51400</v>
      </c>
      <c r="H147" s="1">
        <v>39100</v>
      </c>
      <c r="I147" s="1">
        <v>61500</v>
      </c>
      <c r="K147" s="33">
        <v>20500</v>
      </c>
      <c r="L147" s="33"/>
      <c r="M147" s="33">
        <v>20800</v>
      </c>
      <c r="N147" s="31">
        <v>21100</v>
      </c>
      <c r="O147" s="34">
        <v>22200</v>
      </c>
      <c r="P147" s="34">
        <v>24100</v>
      </c>
      <c r="Q147" s="145"/>
      <c r="R147" s="145">
        <v>24900</v>
      </c>
      <c r="S147" s="142">
        <v>26000</v>
      </c>
      <c r="T147" s="146">
        <v>30500</v>
      </c>
      <c r="U147" s="147">
        <v>33300</v>
      </c>
      <c r="V147" s="147"/>
      <c r="W147" s="31">
        <v>65000</v>
      </c>
      <c r="X147" s="31">
        <v>70300</v>
      </c>
      <c r="Y147" s="31">
        <v>78000</v>
      </c>
      <c r="Z147" s="31">
        <v>82300</v>
      </c>
      <c r="AA147" s="31"/>
      <c r="AB147" s="31">
        <v>87300</v>
      </c>
      <c r="AC147" s="31">
        <v>92600</v>
      </c>
      <c r="AD147" s="31">
        <v>103000</v>
      </c>
      <c r="AE147" s="30">
        <v>142700</v>
      </c>
      <c r="AF147" s="30"/>
      <c r="AG147" s="37">
        <v>150400</v>
      </c>
      <c r="AH147" s="37">
        <v>169000</v>
      </c>
      <c r="AI147" s="37">
        <v>172500</v>
      </c>
      <c r="AJ147" s="3"/>
      <c r="AK147" s="3"/>
      <c r="AL147" s="3"/>
      <c r="AO147" s="1">
        <f t="shared" si="62"/>
        <v>56100</v>
      </c>
      <c r="AP147" s="50"/>
      <c r="AQ147" s="50">
        <f t="shared" si="63"/>
        <v>56100</v>
      </c>
      <c r="AR147" s="50"/>
      <c r="AS147" s="1">
        <f t="shared" si="64"/>
        <v>56100</v>
      </c>
      <c r="AU147" s="1">
        <f t="shared" si="65"/>
        <v>56100</v>
      </c>
      <c r="AW147" s="1">
        <f t="shared" si="66"/>
        <v>56100</v>
      </c>
      <c r="AY147" s="1">
        <f t="shared" si="67"/>
        <v>56100</v>
      </c>
      <c r="BA147" s="1">
        <f t="shared" si="68"/>
        <v>67200</v>
      </c>
      <c r="BC147" s="1">
        <f t="shared" si="69"/>
        <v>67200</v>
      </c>
    </row>
    <row r="148" spans="1:55" ht="15" hidden="1" customHeight="1">
      <c r="C148" s="1">
        <f t="shared" si="70"/>
        <v>52900</v>
      </c>
      <c r="E148" s="1">
        <f t="shared" si="71"/>
        <v>52900</v>
      </c>
      <c r="F148" s="1">
        <v>45100</v>
      </c>
      <c r="G148" s="1">
        <v>52900</v>
      </c>
      <c r="H148" s="1">
        <v>40300</v>
      </c>
      <c r="I148" s="1">
        <v>63300</v>
      </c>
      <c r="K148" s="31">
        <v>21100</v>
      </c>
      <c r="L148" s="31"/>
      <c r="M148" s="31">
        <v>21400</v>
      </c>
      <c r="N148" s="31">
        <v>21700</v>
      </c>
      <c r="O148" s="34">
        <v>22900</v>
      </c>
      <c r="P148" s="31">
        <v>24800</v>
      </c>
      <c r="Q148" s="36"/>
      <c r="R148" s="36">
        <v>25600</v>
      </c>
      <c r="S148" s="142">
        <v>26800</v>
      </c>
      <c r="T148" s="143">
        <v>31400</v>
      </c>
      <c r="U148" s="146">
        <v>34300</v>
      </c>
      <c r="V148" s="146"/>
      <c r="W148" s="31">
        <v>67000</v>
      </c>
      <c r="X148" s="31">
        <v>72400</v>
      </c>
      <c r="Y148" s="31">
        <v>80300</v>
      </c>
      <c r="Z148" s="31">
        <v>84800</v>
      </c>
      <c r="AA148" s="31"/>
      <c r="AB148" s="31">
        <v>89900</v>
      </c>
      <c r="AC148" s="31">
        <v>95400</v>
      </c>
      <c r="AD148" s="31">
        <v>106100</v>
      </c>
      <c r="AE148" s="30">
        <v>147000</v>
      </c>
      <c r="AF148" s="30"/>
      <c r="AG148" s="37">
        <v>154900</v>
      </c>
      <c r="AH148" s="37">
        <v>174100</v>
      </c>
      <c r="AI148" s="30">
        <v>177700</v>
      </c>
      <c r="AJ148" s="3"/>
      <c r="AK148" s="3"/>
      <c r="AL148" s="3"/>
      <c r="AO148" s="1">
        <f t="shared" si="62"/>
        <v>57800</v>
      </c>
      <c r="AP148" s="50"/>
      <c r="AQ148" s="50">
        <f t="shared" si="63"/>
        <v>57800</v>
      </c>
      <c r="AR148" s="50"/>
      <c r="AS148" s="1">
        <f t="shared" si="64"/>
        <v>57800</v>
      </c>
      <c r="AU148" s="1">
        <f t="shared" si="65"/>
        <v>57800</v>
      </c>
      <c r="AW148" s="1">
        <f t="shared" si="66"/>
        <v>57800</v>
      </c>
      <c r="AY148" s="1">
        <f t="shared" si="67"/>
        <v>57800</v>
      </c>
      <c r="BA148" s="1">
        <f t="shared" si="68"/>
        <v>69200</v>
      </c>
      <c r="BC148" s="1">
        <f t="shared" si="69"/>
        <v>69200</v>
      </c>
    </row>
    <row r="149" spans="1:55" ht="15.75" hidden="1" customHeight="1">
      <c r="A149" s="1" t="s">
        <v>46</v>
      </c>
      <c r="C149" s="1">
        <f t="shared" si="70"/>
        <v>54500</v>
      </c>
      <c r="E149" s="1">
        <f t="shared" si="71"/>
        <v>54500</v>
      </c>
      <c r="F149" s="1">
        <v>46500</v>
      </c>
      <c r="G149" s="1">
        <v>54500</v>
      </c>
      <c r="H149" s="1">
        <v>41500</v>
      </c>
      <c r="I149" s="1">
        <v>65200</v>
      </c>
      <c r="K149" s="32">
        <v>21700</v>
      </c>
      <c r="L149" s="32"/>
      <c r="M149" s="32">
        <v>22000</v>
      </c>
      <c r="N149" s="31">
        <v>22400</v>
      </c>
      <c r="O149" s="34">
        <v>23600</v>
      </c>
      <c r="P149" s="31">
        <v>25500</v>
      </c>
      <c r="Q149" s="36"/>
      <c r="R149" s="36">
        <v>26400</v>
      </c>
      <c r="S149" s="142">
        <v>27600</v>
      </c>
      <c r="T149" s="143">
        <v>32300</v>
      </c>
      <c r="U149" s="143">
        <v>35300</v>
      </c>
      <c r="V149" s="143"/>
      <c r="W149" s="31">
        <v>69000</v>
      </c>
      <c r="X149" s="31">
        <v>74600</v>
      </c>
      <c r="Y149" s="31">
        <v>82700</v>
      </c>
      <c r="Z149" s="31">
        <v>87300</v>
      </c>
      <c r="AA149" s="31"/>
      <c r="AB149" s="31">
        <v>92600</v>
      </c>
      <c r="AC149" s="31">
        <v>98300</v>
      </c>
      <c r="AD149" s="31">
        <v>109300</v>
      </c>
      <c r="AE149" s="30">
        <v>151400</v>
      </c>
      <c r="AF149" s="30"/>
      <c r="AG149" s="37">
        <v>159500</v>
      </c>
      <c r="AH149" s="37">
        <v>179300</v>
      </c>
      <c r="AI149" s="30">
        <v>183000</v>
      </c>
      <c r="AJ149" s="3"/>
      <c r="AK149" s="3"/>
      <c r="AL149" s="3"/>
      <c r="AO149" s="1">
        <f t="shared" si="62"/>
        <v>59500</v>
      </c>
      <c r="AP149" s="50"/>
      <c r="AQ149" s="50">
        <f t="shared" si="63"/>
        <v>59500</v>
      </c>
      <c r="AR149" s="50"/>
      <c r="AS149" s="1">
        <f t="shared" si="64"/>
        <v>59500</v>
      </c>
      <c r="AU149" s="1">
        <f t="shared" si="65"/>
        <v>59500</v>
      </c>
      <c r="AW149" s="1">
        <f t="shared" si="66"/>
        <v>59500</v>
      </c>
      <c r="AY149" s="1">
        <f t="shared" si="67"/>
        <v>59500</v>
      </c>
      <c r="BA149" s="1">
        <f t="shared" si="68"/>
        <v>71300</v>
      </c>
      <c r="BC149" s="1">
        <f t="shared" si="69"/>
        <v>71300</v>
      </c>
    </row>
    <row r="150" spans="1:55" hidden="1">
      <c r="A150" s="1" t="s">
        <v>49</v>
      </c>
      <c r="C150" s="1">
        <f t="shared" si="70"/>
        <v>56100</v>
      </c>
      <c r="E150" s="1">
        <f t="shared" si="71"/>
        <v>56100</v>
      </c>
      <c r="F150" s="1">
        <v>47900</v>
      </c>
      <c r="G150" s="1">
        <v>56100</v>
      </c>
      <c r="H150" s="1">
        <v>42700</v>
      </c>
      <c r="I150" s="1">
        <v>67200</v>
      </c>
      <c r="K150" s="33">
        <v>22400</v>
      </c>
      <c r="L150" s="33"/>
      <c r="M150" s="33">
        <v>22700</v>
      </c>
      <c r="N150" s="31">
        <v>23100</v>
      </c>
      <c r="O150" s="34">
        <v>24300</v>
      </c>
      <c r="P150" s="31">
        <v>26300</v>
      </c>
      <c r="Q150" s="36"/>
      <c r="R150" s="36">
        <v>27200</v>
      </c>
      <c r="S150" s="142">
        <v>28200</v>
      </c>
      <c r="T150" s="143">
        <v>33300</v>
      </c>
      <c r="U150" s="143">
        <v>36400</v>
      </c>
      <c r="V150" s="143"/>
      <c r="W150" s="30">
        <v>71100</v>
      </c>
      <c r="X150" s="30">
        <v>76800</v>
      </c>
      <c r="Y150" s="31">
        <v>85200</v>
      </c>
      <c r="Z150" s="31">
        <v>89900</v>
      </c>
      <c r="AA150" s="31"/>
      <c r="AB150" s="31">
        <v>95400</v>
      </c>
      <c r="AC150" s="31">
        <v>101200</v>
      </c>
      <c r="AD150" s="31">
        <v>112600</v>
      </c>
      <c r="AE150" s="30">
        <v>155900</v>
      </c>
      <c r="AF150" s="30"/>
      <c r="AG150" s="37">
        <v>164300</v>
      </c>
      <c r="AH150" s="37">
        <v>184700</v>
      </c>
      <c r="AI150" s="30">
        <v>188500</v>
      </c>
      <c r="AJ150" s="3"/>
      <c r="AK150" s="3"/>
      <c r="AL150" s="3"/>
      <c r="AO150" s="1">
        <f t="shared" si="62"/>
        <v>61300</v>
      </c>
      <c r="AP150" s="50"/>
      <c r="AQ150" s="50">
        <f t="shared" si="63"/>
        <v>61300</v>
      </c>
      <c r="AR150" s="50"/>
      <c r="AS150" s="1">
        <f t="shared" si="64"/>
        <v>61300</v>
      </c>
      <c r="AU150" s="1">
        <f t="shared" si="65"/>
        <v>61300</v>
      </c>
      <c r="AW150" s="1">
        <f t="shared" si="66"/>
        <v>61300</v>
      </c>
      <c r="AY150" s="1">
        <f t="shared" si="67"/>
        <v>61300</v>
      </c>
      <c r="BA150" s="1">
        <f t="shared" si="68"/>
        <v>73400</v>
      </c>
      <c r="BC150" s="1">
        <f t="shared" si="69"/>
        <v>73400</v>
      </c>
    </row>
    <row r="151" spans="1:55" hidden="1">
      <c r="A151" s="1" t="s">
        <v>47</v>
      </c>
      <c r="C151" s="1">
        <f t="shared" si="70"/>
        <v>57800</v>
      </c>
      <c r="E151" s="1">
        <f t="shared" si="71"/>
        <v>57800</v>
      </c>
      <c r="F151" s="1">
        <v>49300</v>
      </c>
      <c r="G151" s="1">
        <v>57800</v>
      </c>
      <c r="H151" s="1">
        <v>44000</v>
      </c>
      <c r="I151" s="1">
        <v>69200</v>
      </c>
      <c r="K151" s="31">
        <v>23100</v>
      </c>
      <c r="L151" s="31"/>
      <c r="M151" s="31">
        <v>23400</v>
      </c>
      <c r="N151" s="34">
        <v>23800</v>
      </c>
      <c r="O151" s="34">
        <v>25000</v>
      </c>
      <c r="P151" s="31">
        <v>27100</v>
      </c>
      <c r="Q151" s="36"/>
      <c r="R151" s="36">
        <v>28000</v>
      </c>
      <c r="S151" s="142">
        <v>29300</v>
      </c>
      <c r="T151" s="143">
        <v>34300</v>
      </c>
      <c r="U151" s="143">
        <v>37500</v>
      </c>
      <c r="V151" s="143"/>
      <c r="W151" s="31">
        <v>73200</v>
      </c>
      <c r="X151" s="31">
        <v>79100</v>
      </c>
      <c r="Y151" s="31">
        <v>87800</v>
      </c>
      <c r="Z151" s="31">
        <v>92600</v>
      </c>
      <c r="AA151" s="31"/>
      <c r="AB151" s="31">
        <v>98300</v>
      </c>
      <c r="AC151" s="37">
        <v>104200</v>
      </c>
      <c r="AD151" s="37">
        <v>116000</v>
      </c>
      <c r="AE151" s="30">
        <v>160600</v>
      </c>
      <c r="AF151" s="30"/>
      <c r="AG151" s="30">
        <v>169200</v>
      </c>
      <c r="AH151" s="30">
        <v>190200</v>
      </c>
      <c r="AI151" s="30">
        <v>194200</v>
      </c>
      <c r="AJ151" s="3"/>
      <c r="AK151" s="3"/>
      <c r="AL151" s="3"/>
      <c r="AO151" s="1">
        <f t="shared" si="62"/>
        <v>63100</v>
      </c>
      <c r="AP151" s="50"/>
      <c r="AQ151" s="50">
        <f t="shared" si="63"/>
        <v>63100</v>
      </c>
      <c r="AR151" s="50"/>
      <c r="AS151" s="1">
        <f t="shared" si="64"/>
        <v>63100</v>
      </c>
      <c r="AU151" s="1">
        <f t="shared" si="65"/>
        <v>63100</v>
      </c>
      <c r="AW151" s="1">
        <f t="shared" si="66"/>
        <v>63100</v>
      </c>
      <c r="AY151" s="1">
        <f t="shared" si="67"/>
        <v>63100</v>
      </c>
      <c r="BA151" s="1">
        <f t="shared" si="68"/>
        <v>75600</v>
      </c>
      <c r="BC151" s="1">
        <f t="shared" si="69"/>
        <v>75600</v>
      </c>
    </row>
    <row r="152" spans="1:55" hidden="1">
      <c r="A152" s="1" t="s">
        <v>48</v>
      </c>
      <c r="C152" s="1">
        <f t="shared" si="70"/>
        <v>59500</v>
      </c>
      <c r="E152" s="1">
        <f t="shared" si="71"/>
        <v>59500</v>
      </c>
      <c r="F152" s="1">
        <v>50800</v>
      </c>
      <c r="G152" s="1">
        <v>59500</v>
      </c>
      <c r="H152" s="1">
        <v>45300</v>
      </c>
      <c r="I152" s="1">
        <v>71300</v>
      </c>
      <c r="K152" s="30">
        <v>23800</v>
      </c>
      <c r="L152" s="30"/>
      <c r="M152" s="30">
        <v>24100</v>
      </c>
      <c r="N152" s="34">
        <v>24500</v>
      </c>
      <c r="O152" s="34">
        <v>25800</v>
      </c>
      <c r="P152" s="31">
        <v>27900</v>
      </c>
      <c r="Q152" s="36"/>
      <c r="R152" s="36">
        <v>28800</v>
      </c>
      <c r="S152" s="142">
        <v>30200</v>
      </c>
      <c r="T152" s="143">
        <v>35300</v>
      </c>
      <c r="U152" s="143">
        <v>38600</v>
      </c>
      <c r="V152" s="143"/>
      <c r="W152" s="31">
        <v>75400</v>
      </c>
      <c r="X152" s="31">
        <v>81500</v>
      </c>
      <c r="Y152" s="30">
        <v>90400</v>
      </c>
      <c r="Z152" s="30">
        <v>95400</v>
      </c>
      <c r="AA152" s="30"/>
      <c r="AB152" s="30">
        <v>101200</v>
      </c>
      <c r="AC152" s="37">
        <v>107300</v>
      </c>
      <c r="AD152" s="37">
        <v>119500</v>
      </c>
      <c r="AE152" s="30">
        <v>165400</v>
      </c>
      <c r="AF152" s="30"/>
      <c r="AG152" s="37">
        <v>174300</v>
      </c>
      <c r="AH152" s="37">
        <v>195900</v>
      </c>
      <c r="AI152" s="37">
        <v>200000</v>
      </c>
      <c r="AJ152" s="3"/>
      <c r="AK152" s="3"/>
      <c r="AL152" s="3"/>
      <c r="AO152" s="1">
        <f t="shared" si="62"/>
        <v>65000</v>
      </c>
      <c r="AP152" s="50"/>
      <c r="AQ152" s="50">
        <f t="shared" si="63"/>
        <v>65000</v>
      </c>
      <c r="AR152" s="50"/>
      <c r="AS152" s="1">
        <f t="shared" si="64"/>
        <v>65000</v>
      </c>
      <c r="AU152" s="1">
        <f t="shared" si="65"/>
        <v>65000</v>
      </c>
      <c r="AW152" s="1">
        <f t="shared" si="66"/>
        <v>65000</v>
      </c>
      <c r="AY152" s="1">
        <f t="shared" si="67"/>
        <v>65000</v>
      </c>
      <c r="BA152" s="1">
        <f t="shared" si="68"/>
        <v>77900</v>
      </c>
      <c r="BC152" s="1">
        <f t="shared" si="69"/>
        <v>77900</v>
      </c>
    </row>
    <row r="153" spans="1:55" hidden="1">
      <c r="C153" s="1">
        <f t="shared" si="70"/>
        <v>61300</v>
      </c>
      <c r="E153" s="1">
        <f t="shared" si="71"/>
        <v>61300</v>
      </c>
      <c r="F153" s="1">
        <v>52300</v>
      </c>
      <c r="G153" s="1">
        <v>61300</v>
      </c>
      <c r="H153" s="1">
        <v>46700</v>
      </c>
      <c r="I153" s="1">
        <v>73400</v>
      </c>
      <c r="K153" s="31">
        <v>24500</v>
      </c>
      <c r="L153" s="31"/>
      <c r="M153" s="31">
        <v>24800</v>
      </c>
      <c r="N153" s="31">
        <v>25200</v>
      </c>
      <c r="O153" s="31">
        <v>26600</v>
      </c>
      <c r="P153" s="31">
        <v>28700</v>
      </c>
      <c r="Q153" s="36"/>
      <c r="R153" s="36">
        <v>29700</v>
      </c>
      <c r="S153" s="142">
        <v>31100</v>
      </c>
      <c r="T153" s="143">
        <v>36400</v>
      </c>
      <c r="U153" s="143">
        <v>39800</v>
      </c>
      <c r="V153" s="143"/>
      <c r="W153" s="31">
        <v>77700</v>
      </c>
      <c r="X153" s="31">
        <v>83900</v>
      </c>
      <c r="Y153" s="31">
        <v>93100</v>
      </c>
      <c r="Z153" s="31">
        <v>98300</v>
      </c>
      <c r="AA153" s="31"/>
      <c r="AB153" s="31">
        <v>104200</v>
      </c>
      <c r="AC153" s="37">
        <v>110500</v>
      </c>
      <c r="AD153" s="37">
        <v>123100</v>
      </c>
      <c r="AE153" s="30">
        <v>170400</v>
      </c>
      <c r="AF153" s="30"/>
      <c r="AG153" s="30">
        <v>179500</v>
      </c>
      <c r="AH153" s="30">
        <v>201800</v>
      </c>
      <c r="AI153" s="37">
        <v>206000</v>
      </c>
      <c r="AJ153" s="3"/>
      <c r="AK153" s="3"/>
      <c r="AL153" s="3"/>
      <c r="AO153" s="1">
        <f t="shared" si="62"/>
        <v>67000</v>
      </c>
      <c r="AP153" s="50"/>
      <c r="AQ153" s="50">
        <f t="shared" si="63"/>
        <v>67000</v>
      </c>
      <c r="AR153" s="50"/>
      <c r="AS153" s="1">
        <f t="shared" si="64"/>
        <v>67000</v>
      </c>
      <c r="AU153" s="1">
        <f t="shared" si="65"/>
        <v>67000</v>
      </c>
      <c r="AW153" s="1">
        <f t="shared" si="66"/>
        <v>67000</v>
      </c>
      <c r="AY153" s="1">
        <f t="shared" si="67"/>
        <v>67000</v>
      </c>
      <c r="BA153" s="1">
        <f t="shared" si="68"/>
        <v>80200</v>
      </c>
      <c r="BC153" s="1">
        <f t="shared" si="69"/>
        <v>80200</v>
      </c>
    </row>
    <row r="154" spans="1:55" hidden="1">
      <c r="C154" s="1">
        <f t="shared" si="70"/>
        <v>63100</v>
      </c>
      <c r="E154" s="1">
        <f t="shared" si="71"/>
        <v>63100</v>
      </c>
      <c r="F154" s="1">
        <v>53900</v>
      </c>
      <c r="G154" s="1">
        <v>63100</v>
      </c>
      <c r="H154" s="1">
        <v>48100</v>
      </c>
      <c r="I154" s="1">
        <v>75600</v>
      </c>
      <c r="K154" s="31">
        <v>25200</v>
      </c>
      <c r="L154" s="31"/>
      <c r="M154" s="31">
        <v>25500</v>
      </c>
      <c r="N154" s="34">
        <v>26000</v>
      </c>
      <c r="O154" s="30">
        <v>27400</v>
      </c>
      <c r="P154" s="31">
        <v>29600</v>
      </c>
      <c r="Q154" s="36"/>
      <c r="R154" s="36">
        <v>30600</v>
      </c>
      <c r="S154" s="142">
        <v>32000</v>
      </c>
      <c r="T154" s="143">
        <v>37500</v>
      </c>
      <c r="U154" s="143">
        <v>41000</v>
      </c>
      <c r="V154" s="143"/>
      <c r="W154" s="31">
        <v>80000</v>
      </c>
      <c r="X154" s="31">
        <v>86400</v>
      </c>
      <c r="Y154" s="30">
        <v>95900</v>
      </c>
      <c r="Z154" s="30">
        <v>101200</v>
      </c>
      <c r="AA154" s="30"/>
      <c r="AB154" s="30">
        <v>107300</v>
      </c>
      <c r="AC154" s="30">
        <v>113800</v>
      </c>
      <c r="AD154" s="30">
        <v>126800</v>
      </c>
      <c r="AE154" s="30">
        <v>175500</v>
      </c>
      <c r="AF154" s="30"/>
      <c r="AG154" s="30">
        <v>184900</v>
      </c>
      <c r="AH154" s="30">
        <v>207900</v>
      </c>
      <c r="AI154" s="31">
        <v>212200</v>
      </c>
      <c r="AJ154" s="3"/>
      <c r="AK154" s="3"/>
      <c r="AL154" s="3"/>
      <c r="AO154" s="1">
        <f t="shared" si="62"/>
        <v>69000</v>
      </c>
      <c r="AP154" s="50"/>
      <c r="AQ154" s="50">
        <f t="shared" si="63"/>
        <v>69000</v>
      </c>
      <c r="AR154" s="50"/>
      <c r="AS154" s="1">
        <f t="shared" si="64"/>
        <v>69000</v>
      </c>
      <c r="AU154" s="1">
        <f t="shared" si="65"/>
        <v>69000</v>
      </c>
      <c r="AW154" s="1">
        <f t="shared" si="66"/>
        <v>69000</v>
      </c>
      <c r="AY154" s="1">
        <f t="shared" si="67"/>
        <v>69000</v>
      </c>
      <c r="BA154" s="1">
        <f t="shared" si="68"/>
        <v>82600</v>
      </c>
      <c r="BC154" s="1">
        <f t="shared" si="69"/>
        <v>82600</v>
      </c>
    </row>
    <row r="155" spans="1:55" hidden="1">
      <c r="C155" s="1">
        <f t="shared" si="70"/>
        <v>65000</v>
      </c>
      <c r="E155" s="1">
        <f t="shared" si="71"/>
        <v>65000</v>
      </c>
      <c r="F155" s="1">
        <v>55500</v>
      </c>
      <c r="G155" s="1">
        <v>65000</v>
      </c>
      <c r="H155" s="1">
        <v>49500</v>
      </c>
      <c r="I155" s="1">
        <v>77900</v>
      </c>
      <c r="K155" s="31">
        <v>26000</v>
      </c>
      <c r="L155" s="31"/>
      <c r="M155" s="31">
        <v>26300</v>
      </c>
      <c r="N155" s="34">
        <v>26800</v>
      </c>
      <c r="O155" s="31">
        <v>28200</v>
      </c>
      <c r="P155" s="31">
        <v>30500</v>
      </c>
      <c r="Q155" s="36"/>
      <c r="R155" s="36">
        <v>31500</v>
      </c>
      <c r="S155" s="142">
        <v>33000</v>
      </c>
      <c r="T155" s="143">
        <v>38600</v>
      </c>
      <c r="U155" s="143">
        <v>42200</v>
      </c>
      <c r="V155" s="143"/>
      <c r="W155" s="31">
        <v>82400</v>
      </c>
      <c r="X155" s="31">
        <v>89000</v>
      </c>
      <c r="Y155" s="31">
        <v>98800</v>
      </c>
      <c r="Z155" s="31">
        <v>104200</v>
      </c>
      <c r="AA155" s="31"/>
      <c r="AB155" s="31">
        <v>110500</v>
      </c>
      <c r="AC155" s="37">
        <v>117200</v>
      </c>
      <c r="AD155" s="37">
        <v>130600</v>
      </c>
      <c r="AE155" s="30">
        <v>180800</v>
      </c>
      <c r="AF155" s="30"/>
      <c r="AG155" s="37">
        <v>190400</v>
      </c>
      <c r="AH155" s="37">
        <v>214100</v>
      </c>
      <c r="AI155" s="30">
        <v>218600</v>
      </c>
      <c r="AJ155" s="3"/>
      <c r="AK155" s="3"/>
      <c r="AL155" s="3"/>
      <c r="AO155" s="1">
        <f t="shared" si="62"/>
        <v>71100</v>
      </c>
      <c r="AP155" s="50"/>
      <c r="AQ155" s="50">
        <f t="shared" si="63"/>
        <v>71100</v>
      </c>
      <c r="AR155" s="50"/>
      <c r="AS155" s="1">
        <f t="shared" si="64"/>
        <v>71100</v>
      </c>
      <c r="AU155" s="1">
        <f t="shared" si="65"/>
        <v>71100</v>
      </c>
      <c r="AW155" s="1">
        <f t="shared" si="66"/>
        <v>71100</v>
      </c>
      <c r="AY155" s="1">
        <f t="shared" si="67"/>
        <v>71100</v>
      </c>
      <c r="BA155" s="1">
        <f t="shared" si="68"/>
        <v>85100</v>
      </c>
      <c r="BC155" s="1">
        <f t="shared" si="69"/>
        <v>85100</v>
      </c>
    </row>
    <row r="156" spans="1:55" hidden="1">
      <c r="C156" s="1">
        <f t="shared" si="70"/>
        <v>67000</v>
      </c>
      <c r="E156" s="1">
        <f t="shared" si="71"/>
        <v>67000</v>
      </c>
      <c r="F156" s="1">
        <v>57200</v>
      </c>
      <c r="G156" s="1">
        <v>67000</v>
      </c>
      <c r="H156" s="1">
        <v>51000</v>
      </c>
      <c r="I156" s="1">
        <v>80200</v>
      </c>
      <c r="K156" s="31">
        <v>26800</v>
      </c>
      <c r="L156" s="31"/>
      <c r="M156" s="31">
        <v>27100</v>
      </c>
      <c r="N156" s="31">
        <v>27600</v>
      </c>
      <c r="O156" s="31">
        <v>29000</v>
      </c>
      <c r="P156" s="31">
        <v>31400</v>
      </c>
      <c r="Q156" s="36"/>
      <c r="R156" s="36">
        <v>32400</v>
      </c>
      <c r="S156" s="142">
        <v>34000</v>
      </c>
      <c r="T156" s="143">
        <v>39800</v>
      </c>
      <c r="U156" s="143">
        <v>43500</v>
      </c>
      <c r="V156" s="143"/>
      <c r="W156" s="31">
        <v>84900</v>
      </c>
      <c r="X156" s="31">
        <v>91700</v>
      </c>
      <c r="Y156" s="37">
        <v>101800</v>
      </c>
      <c r="Z156" s="37">
        <v>107300</v>
      </c>
      <c r="AA156" s="37"/>
      <c r="AB156" s="37">
        <v>113800</v>
      </c>
      <c r="AC156" s="30">
        <v>120700</v>
      </c>
      <c r="AD156" s="30">
        <v>134500</v>
      </c>
      <c r="AE156" s="30">
        <v>186200</v>
      </c>
      <c r="AF156" s="30"/>
      <c r="AG156" s="37">
        <v>196100</v>
      </c>
      <c r="AH156" s="37"/>
      <c r="AI156" s="30"/>
      <c r="AJ156" s="3"/>
      <c r="AK156" s="3"/>
      <c r="AL156" s="3"/>
      <c r="AO156" s="1">
        <f t="shared" si="62"/>
        <v>73200</v>
      </c>
      <c r="AP156" s="50"/>
      <c r="AQ156" s="50">
        <f t="shared" si="63"/>
        <v>73200</v>
      </c>
      <c r="AR156" s="50"/>
      <c r="AS156" s="1">
        <f t="shared" si="64"/>
        <v>73200</v>
      </c>
      <c r="AU156" s="1">
        <f t="shared" si="65"/>
        <v>73200</v>
      </c>
      <c r="AW156" s="1">
        <f t="shared" si="66"/>
        <v>73200</v>
      </c>
      <c r="AY156" s="1">
        <f t="shared" si="67"/>
        <v>73200</v>
      </c>
      <c r="BA156" s="1">
        <f t="shared" si="68"/>
        <v>87700</v>
      </c>
      <c r="BC156" s="1">
        <f t="shared" si="69"/>
        <v>87700</v>
      </c>
    </row>
    <row r="157" spans="1:55" hidden="1">
      <c r="C157" s="1">
        <f t="shared" si="70"/>
        <v>69000</v>
      </c>
      <c r="E157" s="1">
        <f t="shared" si="71"/>
        <v>69000</v>
      </c>
      <c r="F157" s="1">
        <v>58900</v>
      </c>
      <c r="G157" s="1">
        <v>69000</v>
      </c>
      <c r="H157" s="1">
        <v>52500</v>
      </c>
      <c r="I157" s="1">
        <v>82600</v>
      </c>
      <c r="K157" s="31">
        <v>27600</v>
      </c>
      <c r="L157" s="31"/>
      <c r="M157" s="31">
        <v>27900</v>
      </c>
      <c r="N157" s="30">
        <v>28400</v>
      </c>
      <c r="O157" s="31">
        <v>29900</v>
      </c>
      <c r="P157" s="31">
        <v>32300</v>
      </c>
      <c r="Q157" s="36"/>
      <c r="R157" s="36">
        <v>33400</v>
      </c>
      <c r="S157" s="142">
        <v>35000</v>
      </c>
      <c r="T157" s="143">
        <v>41000</v>
      </c>
      <c r="U157" s="143">
        <v>44800</v>
      </c>
      <c r="V157" s="143"/>
      <c r="W157" s="31">
        <v>87400</v>
      </c>
      <c r="X157" s="31">
        <v>94500</v>
      </c>
      <c r="Y157" s="37">
        <v>104900</v>
      </c>
      <c r="Z157" s="37">
        <v>110500</v>
      </c>
      <c r="AA157" s="37"/>
      <c r="AB157" s="37">
        <v>117200</v>
      </c>
      <c r="AC157" s="37">
        <v>124300</v>
      </c>
      <c r="AD157" s="37">
        <v>138500</v>
      </c>
      <c r="AE157" s="30">
        <v>191800</v>
      </c>
      <c r="AF157" s="30"/>
      <c r="AG157" s="31">
        <v>202000</v>
      </c>
      <c r="AH157" s="31"/>
      <c r="AI157" s="148"/>
      <c r="AJ157" s="3"/>
      <c r="AK157" s="3"/>
      <c r="AL157" s="3"/>
      <c r="AO157" s="1">
        <f t="shared" si="62"/>
        <v>75400</v>
      </c>
      <c r="AP157" s="50"/>
      <c r="AQ157" s="50">
        <f t="shared" si="63"/>
        <v>75400</v>
      </c>
      <c r="AR157" s="50"/>
      <c r="AS157" s="1">
        <f t="shared" si="64"/>
        <v>75400</v>
      </c>
      <c r="AU157" s="1">
        <f t="shared" si="65"/>
        <v>75400</v>
      </c>
      <c r="AW157" s="1">
        <f t="shared" si="66"/>
        <v>75400</v>
      </c>
      <c r="AY157" s="1">
        <f t="shared" si="67"/>
        <v>75400</v>
      </c>
      <c r="BA157" s="1">
        <f t="shared" si="68"/>
        <v>90300</v>
      </c>
      <c r="BC157" s="1">
        <f t="shared" si="69"/>
        <v>90300</v>
      </c>
    </row>
    <row r="158" spans="1:55" hidden="1">
      <c r="C158" s="1">
        <f t="shared" si="70"/>
        <v>71100</v>
      </c>
      <c r="E158" s="1">
        <f t="shared" si="71"/>
        <v>71100</v>
      </c>
      <c r="F158" s="1">
        <v>60700</v>
      </c>
      <c r="G158" s="1">
        <v>71100</v>
      </c>
      <c r="H158" s="1">
        <v>54100</v>
      </c>
      <c r="I158" s="1">
        <v>85100</v>
      </c>
      <c r="K158" s="31">
        <v>28400</v>
      </c>
      <c r="L158" s="31"/>
      <c r="M158" s="31">
        <v>28700</v>
      </c>
      <c r="N158" s="31">
        <v>29300</v>
      </c>
      <c r="O158" s="31">
        <v>30800</v>
      </c>
      <c r="P158" s="31">
        <v>33300</v>
      </c>
      <c r="Q158" s="36"/>
      <c r="R158" s="36">
        <v>34400</v>
      </c>
      <c r="S158" s="142">
        <v>36100</v>
      </c>
      <c r="T158" s="143">
        <v>42200</v>
      </c>
      <c r="U158" s="143">
        <v>46100</v>
      </c>
      <c r="V158" s="143"/>
      <c r="W158" s="31">
        <v>90000</v>
      </c>
      <c r="X158" s="31">
        <v>97300</v>
      </c>
      <c r="Y158" s="37">
        <v>108000</v>
      </c>
      <c r="Z158" s="37">
        <v>113800</v>
      </c>
      <c r="AA158" s="37"/>
      <c r="AB158" s="37">
        <v>120700</v>
      </c>
      <c r="AC158" s="37">
        <v>128000</v>
      </c>
      <c r="AD158" s="37">
        <v>142700</v>
      </c>
      <c r="AE158" s="30">
        <v>197600</v>
      </c>
      <c r="AF158" s="30"/>
      <c r="AG158" s="30">
        <v>208100</v>
      </c>
      <c r="AH158" s="30"/>
      <c r="AI158" s="148"/>
      <c r="AJ158" s="3"/>
      <c r="AK158" s="3"/>
      <c r="AL158" s="3"/>
      <c r="AO158" s="1">
        <f t="shared" si="62"/>
        <v>77700</v>
      </c>
      <c r="AP158" s="50"/>
      <c r="AQ158" s="50">
        <f t="shared" si="63"/>
        <v>77700</v>
      </c>
      <c r="AR158" s="50"/>
      <c r="AS158" s="1">
        <f t="shared" si="64"/>
        <v>77700</v>
      </c>
      <c r="AU158" s="1">
        <f t="shared" si="65"/>
        <v>77700</v>
      </c>
      <c r="AW158" s="1">
        <f t="shared" si="66"/>
        <v>77700</v>
      </c>
      <c r="AY158" s="1">
        <f t="shared" si="67"/>
        <v>77700</v>
      </c>
      <c r="BA158" s="1">
        <f t="shared" si="68"/>
        <v>93000</v>
      </c>
      <c r="BC158" s="1">
        <f t="shared" si="69"/>
        <v>93000</v>
      </c>
    </row>
    <row r="159" spans="1:55" hidden="1">
      <c r="C159" s="1">
        <f t="shared" si="70"/>
        <v>73200</v>
      </c>
      <c r="E159" s="1">
        <f t="shared" si="71"/>
        <v>73200</v>
      </c>
      <c r="F159" s="1">
        <v>62500</v>
      </c>
      <c r="G159" s="1">
        <v>73200</v>
      </c>
      <c r="H159" s="1">
        <v>55700</v>
      </c>
      <c r="I159" s="1">
        <v>87700</v>
      </c>
      <c r="K159" s="31">
        <v>29300</v>
      </c>
      <c r="L159" s="31"/>
      <c r="M159" s="31">
        <v>29600</v>
      </c>
      <c r="N159" s="31">
        <v>30200</v>
      </c>
      <c r="O159" s="31">
        <v>31700</v>
      </c>
      <c r="P159" s="31">
        <v>34300</v>
      </c>
      <c r="Q159" s="36"/>
      <c r="R159" s="36">
        <v>35400</v>
      </c>
      <c r="S159" s="142">
        <v>37200</v>
      </c>
      <c r="T159" s="143">
        <v>43500</v>
      </c>
      <c r="U159" s="143">
        <v>47500</v>
      </c>
      <c r="V159" s="143"/>
      <c r="W159" s="31">
        <v>92700</v>
      </c>
      <c r="X159" s="31">
        <v>100200</v>
      </c>
      <c r="Y159" s="30">
        <v>111200</v>
      </c>
      <c r="Z159" s="30">
        <v>117200</v>
      </c>
      <c r="AA159" s="30"/>
      <c r="AB159" s="30">
        <v>124300</v>
      </c>
      <c r="AC159" s="37">
        <v>131800</v>
      </c>
      <c r="AD159" s="37">
        <v>147000</v>
      </c>
      <c r="AE159" s="34">
        <v>203500</v>
      </c>
      <c r="AF159" s="34"/>
      <c r="AG159" s="30"/>
      <c r="AH159" s="30"/>
      <c r="AI159" s="148"/>
      <c r="AJ159" s="3"/>
      <c r="AK159" s="3"/>
      <c r="AL159" s="3"/>
      <c r="AO159" s="1">
        <f t="shared" si="62"/>
        <v>80000</v>
      </c>
      <c r="AP159" s="50"/>
      <c r="AQ159" s="50">
        <f t="shared" si="63"/>
        <v>80000</v>
      </c>
      <c r="AR159" s="50"/>
      <c r="AS159" s="1">
        <f t="shared" si="64"/>
        <v>80000</v>
      </c>
      <c r="AU159" s="1">
        <f t="shared" si="65"/>
        <v>80000</v>
      </c>
      <c r="AW159" s="1">
        <f t="shared" si="66"/>
        <v>80000</v>
      </c>
      <c r="AY159" s="1">
        <f t="shared" si="67"/>
        <v>80000</v>
      </c>
      <c r="BA159" s="1">
        <f t="shared" si="68"/>
        <v>95800</v>
      </c>
      <c r="BC159" s="1">
        <f t="shared" si="69"/>
        <v>95800</v>
      </c>
    </row>
    <row r="160" spans="1:55" hidden="1">
      <c r="C160" s="1">
        <f t="shared" si="70"/>
        <v>75400</v>
      </c>
      <c r="E160" s="1">
        <f t="shared" si="71"/>
        <v>75400</v>
      </c>
      <c r="F160" s="1">
        <v>64400</v>
      </c>
      <c r="G160" s="1">
        <v>75400</v>
      </c>
      <c r="H160" s="1">
        <v>57400</v>
      </c>
      <c r="I160" s="1">
        <v>90300</v>
      </c>
      <c r="K160" s="31">
        <v>30200</v>
      </c>
      <c r="L160" s="31"/>
      <c r="M160" s="31">
        <v>30500</v>
      </c>
      <c r="N160" s="31">
        <v>31100</v>
      </c>
      <c r="O160" s="31">
        <v>32700</v>
      </c>
      <c r="P160" s="31">
        <v>35300</v>
      </c>
      <c r="Q160" s="36"/>
      <c r="R160" s="36">
        <v>36500</v>
      </c>
      <c r="S160" s="142">
        <v>38300</v>
      </c>
      <c r="T160" s="143">
        <v>44800</v>
      </c>
      <c r="U160" s="143">
        <v>48900</v>
      </c>
      <c r="V160" s="143"/>
      <c r="W160" s="31">
        <v>95500</v>
      </c>
      <c r="X160" s="31">
        <v>103200</v>
      </c>
      <c r="Y160" s="30">
        <v>114500</v>
      </c>
      <c r="Z160" s="30">
        <v>120700</v>
      </c>
      <c r="AA160" s="30"/>
      <c r="AB160" s="30">
        <v>128000</v>
      </c>
      <c r="AC160" s="30">
        <v>135800</v>
      </c>
      <c r="AD160" s="30">
        <v>151400</v>
      </c>
      <c r="AE160" s="34"/>
      <c r="AF160" s="34"/>
      <c r="AG160" s="148"/>
      <c r="AH160" s="148"/>
      <c r="AI160" s="148"/>
      <c r="AJ160" s="3"/>
      <c r="AK160" s="3"/>
      <c r="AL160" s="3"/>
      <c r="AO160" s="1">
        <f t="shared" si="62"/>
        <v>82400</v>
      </c>
      <c r="AP160" s="50"/>
      <c r="AQ160" s="50">
        <f t="shared" si="63"/>
        <v>82400</v>
      </c>
      <c r="AR160" s="50"/>
      <c r="AS160" s="1">
        <f t="shared" si="64"/>
        <v>82400</v>
      </c>
      <c r="AU160" s="1">
        <f t="shared" si="65"/>
        <v>82400</v>
      </c>
      <c r="AW160" s="1">
        <f t="shared" si="66"/>
        <v>82400</v>
      </c>
      <c r="AY160" s="1">
        <f t="shared" si="67"/>
        <v>82400</v>
      </c>
      <c r="BA160" s="1">
        <f t="shared" si="68"/>
        <v>98700</v>
      </c>
      <c r="BC160" s="1">
        <f t="shared" si="69"/>
        <v>98700</v>
      </c>
    </row>
    <row r="161" spans="3:55" hidden="1">
      <c r="C161" s="1">
        <f t="shared" si="70"/>
        <v>77700</v>
      </c>
      <c r="E161" s="1">
        <f t="shared" si="71"/>
        <v>77700</v>
      </c>
      <c r="F161" s="1">
        <v>66300</v>
      </c>
      <c r="G161" s="1">
        <v>77700</v>
      </c>
      <c r="H161" s="1">
        <v>59100</v>
      </c>
      <c r="I161" s="1">
        <v>93000</v>
      </c>
      <c r="K161" s="34">
        <v>31100</v>
      </c>
      <c r="L161" s="34"/>
      <c r="M161" s="34">
        <v>31400</v>
      </c>
      <c r="N161" s="31">
        <v>32000</v>
      </c>
      <c r="O161" s="31">
        <v>33700</v>
      </c>
      <c r="P161" s="31">
        <v>36400</v>
      </c>
      <c r="Q161" s="36"/>
      <c r="R161" s="36">
        <v>37600</v>
      </c>
      <c r="S161" s="142">
        <v>39400</v>
      </c>
      <c r="T161" s="143">
        <v>46100</v>
      </c>
      <c r="U161" s="143">
        <v>50400</v>
      </c>
      <c r="V161" s="143"/>
      <c r="W161" s="31">
        <v>98400</v>
      </c>
      <c r="X161" s="31">
        <v>106300</v>
      </c>
      <c r="Y161" s="30">
        <v>117900</v>
      </c>
      <c r="Z161" s="30">
        <v>124300</v>
      </c>
      <c r="AA161" s="30"/>
      <c r="AB161" s="30">
        <v>131800</v>
      </c>
      <c r="AC161" s="37">
        <v>139900</v>
      </c>
      <c r="AD161" s="37">
        <v>155900</v>
      </c>
      <c r="AE161" s="30"/>
      <c r="AF161" s="30"/>
      <c r="AG161" s="148"/>
      <c r="AH161" s="148"/>
      <c r="AI161" s="148"/>
      <c r="AJ161" s="3"/>
      <c r="AK161" s="3"/>
      <c r="AL161" s="3"/>
      <c r="AO161" s="1">
        <f t="shared" si="62"/>
        <v>84900</v>
      </c>
      <c r="AP161" s="50"/>
      <c r="AQ161" s="50">
        <f t="shared" si="63"/>
        <v>84900</v>
      </c>
      <c r="AR161" s="50"/>
      <c r="AS161" s="1">
        <f t="shared" si="64"/>
        <v>84900</v>
      </c>
      <c r="AU161" s="1">
        <f t="shared" si="65"/>
        <v>84900</v>
      </c>
      <c r="AW161" s="1">
        <f t="shared" si="66"/>
        <v>84900</v>
      </c>
      <c r="AY161" s="1">
        <f t="shared" si="67"/>
        <v>84900</v>
      </c>
      <c r="BA161" s="1">
        <f t="shared" si="68"/>
        <v>101700</v>
      </c>
      <c r="BC161" s="1">
        <f t="shared" si="69"/>
        <v>101700</v>
      </c>
    </row>
    <row r="162" spans="3:55" hidden="1">
      <c r="C162" s="1">
        <f t="shared" si="70"/>
        <v>80000</v>
      </c>
      <c r="E162" s="1">
        <f t="shared" si="71"/>
        <v>80000</v>
      </c>
      <c r="F162" s="31">
        <v>68300</v>
      </c>
      <c r="G162" s="35">
        <v>80000</v>
      </c>
      <c r="H162" s="30">
        <v>60900</v>
      </c>
      <c r="I162" s="31">
        <v>95800</v>
      </c>
      <c r="J162" s="31"/>
      <c r="K162" s="34">
        <v>32000</v>
      </c>
      <c r="L162" s="34"/>
      <c r="M162" s="34">
        <v>32300</v>
      </c>
      <c r="N162" s="31">
        <v>33000</v>
      </c>
      <c r="O162" s="31">
        <v>34700</v>
      </c>
      <c r="P162" s="30">
        <v>37500</v>
      </c>
      <c r="Q162" s="35"/>
      <c r="R162" s="35">
        <v>38700</v>
      </c>
      <c r="S162" s="142">
        <v>40600</v>
      </c>
      <c r="T162" s="144">
        <v>47500</v>
      </c>
      <c r="U162" s="144">
        <v>51900</v>
      </c>
      <c r="V162" s="144"/>
      <c r="W162" s="37">
        <v>101400</v>
      </c>
      <c r="X162" s="37">
        <v>109500</v>
      </c>
      <c r="Y162" s="37">
        <v>121400</v>
      </c>
      <c r="Z162" s="37">
        <v>128000</v>
      </c>
      <c r="AA162" s="37"/>
      <c r="AB162" s="37">
        <v>135800</v>
      </c>
      <c r="AC162" s="37">
        <v>144100</v>
      </c>
      <c r="AD162" s="37">
        <v>160600</v>
      </c>
      <c r="AE162" s="148"/>
      <c r="AF162" s="148"/>
      <c r="AG162" s="148"/>
      <c r="AH162" s="148"/>
      <c r="AI162" s="148"/>
      <c r="AJ162" s="3"/>
      <c r="AK162" s="3"/>
      <c r="AL162" s="3"/>
      <c r="AO162" s="1">
        <f t="shared" si="62"/>
        <v>87400</v>
      </c>
      <c r="AP162" s="50"/>
      <c r="AQ162" s="50">
        <f t="shared" si="63"/>
        <v>87400</v>
      </c>
      <c r="AR162" s="50"/>
      <c r="AS162" s="1">
        <f t="shared" si="64"/>
        <v>87400</v>
      </c>
      <c r="AU162" s="1">
        <f t="shared" si="65"/>
        <v>87400</v>
      </c>
      <c r="AW162" s="1">
        <f t="shared" si="66"/>
        <v>87400</v>
      </c>
      <c r="AY162" s="1">
        <f t="shared" si="67"/>
        <v>87400</v>
      </c>
      <c r="BA162" s="1">
        <f t="shared" si="68"/>
        <v>104800</v>
      </c>
      <c r="BC162" s="1">
        <f t="shared" si="69"/>
        <v>104800</v>
      </c>
    </row>
    <row r="163" spans="3:55" hidden="1">
      <c r="C163" s="1">
        <f t="shared" si="70"/>
        <v>82400</v>
      </c>
      <c r="E163" s="1">
        <f t="shared" si="71"/>
        <v>82400</v>
      </c>
      <c r="F163" s="31">
        <v>70300</v>
      </c>
      <c r="G163" s="36">
        <v>82400</v>
      </c>
      <c r="H163" s="31">
        <v>62700</v>
      </c>
      <c r="I163" s="31">
        <v>98700</v>
      </c>
      <c r="J163" s="31"/>
      <c r="K163" s="31">
        <v>33000</v>
      </c>
      <c r="L163" s="31"/>
      <c r="M163" s="31">
        <v>33300</v>
      </c>
      <c r="N163" s="31">
        <v>34000</v>
      </c>
      <c r="O163" s="31">
        <v>35700</v>
      </c>
      <c r="P163" s="31">
        <v>38600</v>
      </c>
      <c r="Q163" s="36"/>
      <c r="R163" s="36">
        <v>39900</v>
      </c>
      <c r="S163" s="142">
        <v>41800</v>
      </c>
      <c r="T163" s="143">
        <v>48900</v>
      </c>
      <c r="U163" s="143">
        <v>53500</v>
      </c>
      <c r="V163" s="143"/>
      <c r="W163" s="37">
        <v>104400</v>
      </c>
      <c r="X163" s="37">
        <v>112800</v>
      </c>
      <c r="Y163" s="37">
        <v>125000</v>
      </c>
      <c r="Z163" s="37">
        <v>131800</v>
      </c>
      <c r="AA163" s="37"/>
      <c r="AB163" s="37">
        <v>139900</v>
      </c>
      <c r="AC163" s="37">
        <v>148400</v>
      </c>
      <c r="AD163" s="37">
        <v>165400</v>
      </c>
      <c r="AE163" s="148"/>
      <c r="AF163" s="148"/>
      <c r="AG163" s="148"/>
      <c r="AH163" s="148"/>
      <c r="AI163" s="148"/>
      <c r="AJ163" s="3"/>
      <c r="AK163" s="3"/>
      <c r="AL163" s="3"/>
      <c r="AO163" s="1">
        <f t="shared" si="62"/>
        <v>90000</v>
      </c>
      <c r="AP163" s="50"/>
      <c r="AQ163" s="50">
        <f t="shared" si="63"/>
        <v>90000</v>
      </c>
      <c r="AR163" s="50"/>
      <c r="AS163" s="1">
        <f t="shared" si="64"/>
        <v>90000</v>
      </c>
      <c r="AU163" s="1">
        <f t="shared" si="65"/>
        <v>90000</v>
      </c>
      <c r="AW163" s="1">
        <f t="shared" si="66"/>
        <v>90000</v>
      </c>
      <c r="AY163" s="1">
        <f t="shared" si="67"/>
        <v>90000</v>
      </c>
      <c r="BA163" s="1">
        <f t="shared" si="68"/>
        <v>107900</v>
      </c>
      <c r="BC163" s="1">
        <f t="shared" si="69"/>
        <v>107900</v>
      </c>
    </row>
    <row r="164" spans="3:55" hidden="1">
      <c r="C164" s="1">
        <f t="shared" si="70"/>
        <v>84900</v>
      </c>
      <c r="E164" s="1">
        <f t="shared" si="71"/>
        <v>84900</v>
      </c>
      <c r="F164" s="30">
        <v>72400</v>
      </c>
      <c r="G164" s="35">
        <v>84900</v>
      </c>
      <c r="H164" s="31">
        <v>64600</v>
      </c>
      <c r="I164" s="37">
        <v>101700</v>
      </c>
      <c r="J164" s="37"/>
      <c r="K164" s="31">
        <v>34000</v>
      </c>
      <c r="L164" s="31"/>
      <c r="M164" s="31">
        <v>34300</v>
      </c>
      <c r="N164" s="31">
        <v>35000</v>
      </c>
      <c r="O164" s="30">
        <v>36800</v>
      </c>
      <c r="P164" s="31">
        <v>39800</v>
      </c>
      <c r="Q164" s="36"/>
      <c r="R164" s="36">
        <v>41100</v>
      </c>
      <c r="S164" s="142">
        <v>43300</v>
      </c>
      <c r="T164" s="143">
        <v>50400</v>
      </c>
      <c r="U164" s="143">
        <v>55100</v>
      </c>
      <c r="V164" s="143"/>
      <c r="W164" s="37">
        <v>107500</v>
      </c>
      <c r="X164" s="37">
        <v>116200</v>
      </c>
      <c r="Y164" s="30">
        <v>128800</v>
      </c>
      <c r="Z164" s="30">
        <v>135800</v>
      </c>
      <c r="AA164" s="30"/>
      <c r="AB164" s="30">
        <v>144100</v>
      </c>
      <c r="AC164" s="30">
        <v>152900</v>
      </c>
      <c r="AD164" s="30">
        <v>170400</v>
      </c>
      <c r="AE164" s="3"/>
      <c r="AF164" s="3"/>
      <c r="AG164" s="3"/>
      <c r="AH164" s="3"/>
      <c r="AI164" s="3"/>
      <c r="AJ164" s="3"/>
      <c r="AK164" s="3"/>
      <c r="AL164" s="3"/>
      <c r="AO164" s="1">
        <f t="shared" si="62"/>
        <v>92700</v>
      </c>
      <c r="AP164" s="50"/>
      <c r="AQ164" s="50">
        <f t="shared" si="63"/>
        <v>92700</v>
      </c>
      <c r="AR164" s="50"/>
      <c r="AS164" s="1">
        <f t="shared" si="64"/>
        <v>92700</v>
      </c>
      <c r="AU164" s="1">
        <f t="shared" si="65"/>
        <v>92700</v>
      </c>
      <c r="AW164" s="1">
        <f t="shared" si="66"/>
        <v>92700</v>
      </c>
      <c r="AY164" s="1">
        <f t="shared" si="67"/>
        <v>92700</v>
      </c>
      <c r="BA164" s="1">
        <f t="shared" si="68"/>
        <v>111100</v>
      </c>
      <c r="BC164" s="1">
        <f t="shared" si="69"/>
        <v>111100</v>
      </c>
    </row>
    <row r="165" spans="3:55" hidden="1">
      <c r="C165" s="1">
        <f t="shared" si="70"/>
        <v>87400</v>
      </c>
      <c r="E165" s="1">
        <f t="shared" si="71"/>
        <v>87400</v>
      </c>
      <c r="F165" s="31">
        <v>74600</v>
      </c>
      <c r="G165" s="35">
        <v>87400</v>
      </c>
      <c r="H165" s="31">
        <v>66500</v>
      </c>
      <c r="I165" s="37">
        <v>104800</v>
      </c>
      <c r="J165" s="37"/>
      <c r="K165" s="31">
        <v>35000</v>
      </c>
      <c r="L165" s="31"/>
      <c r="M165" s="31">
        <v>35300</v>
      </c>
      <c r="N165" s="31">
        <v>36100</v>
      </c>
      <c r="O165" s="31">
        <v>37900</v>
      </c>
      <c r="P165" s="34">
        <v>41000</v>
      </c>
      <c r="Q165" s="145"/>
      <c r="R165" s="145">
        <v>42300</v>
      </c>
      <c r="S165" s="142">
        <v>44400</v>
      </c>
      <c r="T165" s="146">
        <v>51900</v>
      </c>
      <c r="U165" s="146">
        <v>56800</v>
      </c>
      <c r="V165" s="146"/>
      <c r="W165" s="30">
        <v>110700</v>
      </c>
      <c r="X165" s="30">
        <v>119700</v>
      </c>
      <c r="Y165" s="37">
        <v>132700</v>
      </c>
      <c r="Z165" s="37">
        <v>139900</v>
      </c>
      <c r="AA165" s="37"/>
      <c r="AB165" s="37">
        <v>148400</v>
      </c>
      <c r="AC165" s="30">
        <v>157500</v>
      </c>
      <c r="AD165" s="30">
        <v>175500</v>
      </c>
      <c r="AE165" s="3"/>
      <c r="AF165" s="3"/>
      <c r="AG165" s="3"/>
      <c r="AH165" s="3"/>
      <c r="AI165" s="3"/>
      <c r="AJ165" s="3"/>
      <c r="AK165" s="3"/>
      <c r="AL165" s="3"/>
      <c r="AO165" s="1">
        <f t="shared" si="62"/>
        <v>95500</v>
      </c>
      <c r="AP165" s="50"/>
      <c r="AQ165" s="50">
        <f t="shared" si="63"/>
        <v>95500</v>
      </c>
      <c r="AR165" s="50"/>
      <c r="AS165" s="1">
        <f t="shared" si="64"/>
        <v>95500</v>
      </c>
      <c r="AU165" s="1">
        <f t="shared" si="65"/>
        <v>95500</v>
      </c>
      <c r="AW165" s="1">
        <f t="shared" si="66"/>
        <v>95500</v>
      </c>
      <c r="AY165" s="1">
        <f t="shared" si="67"/>
        <v>95500</v>
      </c>
      <c r="BA165" s="1">
        <f t="shared" si="68"/>
        <v>114400</v>
      </c>
      <c r="BC165" s="1">
        <f t="shared" si="69"/>
        <v>114400</v>
      </c>
    </row>
    <row r="166" spans="3:55" hidden="1">
      <c r="C166" s="1">
        <f t="shared" si="70"/>
        <v>90000</v>
      </c>
      <c r="E166" s="1">
        <f t="shared" si="71"/>
        <v>90000</v>
      </c>
      <c r="F166" s="31">
        <v>76800</v>
      </c>
      <c r="G166" s="36">
        <v>90000</v>
      </c>
      <c r="H166" s="30">
        <v>68500</v>
      </c>
      <c r="I166" s="37">
        <v>107900</v>
      </c>
      <c r="J166" s="37"/>
      <c r="K166" s="31">
        <v>36100</v>
      </c>
      <c r="L166" s="31"/>
      <c r="M166" s="31">
        <v>36400</v>
      </c>
      <c r="N166" s="31">
        <v>37200</v>
      </c>
      <c r="O166" s="31">
        <v>39000</v>
      </c>
      <c r="P166" s="34">
        <v>42200</v>
      </c>
      <c r="Q166" s="145"/>
      <c r="R166" s="145">
        <v>43600</v>
      </c>
      <c r="S166" s="142">
        <v>45700</v>
      </c>
      <c r="T166" s="146">
        <v>53500</v>
      </c>
      <c r="U166" s="146">
        <v>58500</v>
      </c>
      <c r="V166" s="146"/>
      <c r="W166" s="30">
        <v>114000</v>
      </c>
      <c r="X166" s="30">
        <v>123300</v>
      </c>
      <c r="Y166" s="30">
        <v>136700</v>
      </c>
      <c r="Z166" s="30">
        <v>144100</v>
      </c>
      <c r="AA166" s="30"/>
      <c r="AB166" s="30">
        <v>152900</v>
      </c>
      <c r="AC166" s="37">
        <v>162200</v>
      </c>
      <c r="AD166" s="37">
        <v>180800</v>
      </c>
      <c r="AE166" s="3"/>
      <c r="AF166" s="3"/>
      <c r="AG166" s="3"/>
      <c r="AH166" s="3"/>
      <c r="AI166" s="3"/>
      <c r="AJ166" s="3"/>
      <c r="AK166" s="3"/>
      <c r="AL166" s="3"/>
      <c r="AO166" s="1">
        <f t="shared" si="62"/>
        <v>98400</v>
      </c>
      <c r="AP166" s="50"/>
      <c r="AQ166" s="50">
        <f t="shared" si="63"/>
        <v>98400</v>
      </c>
      <c r="AR166" s="50"/>
      <c r="AS166" s="1">
        <f t="shared" si="64"/>
        <v>98400</v>
      </c>
      <c r="AU166" s="1">
        <f t="shared" si="65"/>
        <v>98400</v>
      </c>
      <c r="AW166" s="1">
        <f t="shared" si="66"/>
        <v>98400</v>
      </c>
      <c r="AY166" s="1">
        <f t="shared" si="67"/>
        <v>98400</v>
      </c>
      <c r="BA166" s="1">
        <f t="shared" si="68"/>
        <v>117800</v>
      </c>
      <c r="BC166" s="1">
        <f t="shared" si="69"/>
        <v>117800</v>
      </c>
    </row>
    <row r="167" spans="3:55" hidden="1">
      <c r="C167" s="1">
        <f t="shared" si="70"/>
        <v>92700</v>
      </c>
      <c r="E167" s="1">
        <f t="shared" si="71"/>
        <v>92700</v>
      </c>
      <c r="F167" s="30">
        <v>79100</v>
      </c>
      <c r="G167" s="36">
        <v>92700</v>
      </c>
      <c r="H167" s="31">
        <v>70600</v>
      </c>
      <c r="I167" s="30">
        <v>111100</v>
      </c>
      <c r="J167" s="30"/>
      <c r="K167" s="34">
        <v>37200</v>
      </c>
      <c r="L167" s="34"/>
      <c r="M167" s="34">
        <v>37500</v>
      </c>
      <c r="N167" s="30">
        <v>38300</v>
      </c>
      <c r="O167" s="31">
        <v>40200</v>
      </c>
      <c r="P167" s="34">
        <v>43500</v>
      </c>
      <c r="Q167" s="145"/>
      <c r="R167" s="145">
        <v>44900</v>
      </c>
      <c r="S167" s="142">
        <v>47100</v>
      </c>
      <c r="T167" s="146">
        <v>55100</v>
      </c>
      <c r="U167" s="146">
        <v>60300</v>
      </c>
      <c r="V167" s="146"/>
      <c r="W167" s="30">
        <v>117400</v>
      </c>
      <c r="X167" s="30">
        <v>127000</v>
      </c>
      <c r="Y167" s="37">
        <v>140800</v>
      </c>
      <c r="Z167" s="37">
        <v>148400</v>
      </c>
      <c r="AA167" s="37"/>
      <c r="AB167" s="37">
        <v>157500</v>
      </c>
      <c r="AC167" s="37">
        <v>167100</v>
      </c>
      <c r="AD167" s="37">
        <v>186200</v>
      </c>
      <c r="AE167" s="3"/>
      <c r="AF167" s="3"/>
      <c r="AG167" s="3"/>
      <c r="AH167" s="3"/>
      <c r="AI167" s="3"/>
      <c r="AJ167" s="3"/>
      <c r="AK167" s="3"/>
      <c r="AL167" s="3"/>
      <c r="AO167" s="1">
        <f t="shared" si="62"/>
        <v>101400</v>
      </c>
      <c r="AP167" s="50"/>
      <c r="AQ167" s="50">
        <f t="shared" si="63"/>
        <v>101400</v>
      </c>
      <c r="AR167" s="50"/>
      <c r="AS167" s="1">
        <f t="shared" si="64"/>
        <v>101400</v>
      </c>
      <c r="AU167" s="1">
        <f t="shared" si="65"/>
        <v>101400</v>
      </c>
      <c r="AW167" s="1">
        <f t="shared" si="66"/>
        <v>101400</v>
      </c>
      <c r="AY167" s="1">
        <f t="shared" si="67"/>
        <v>101400</v>
      </c>
      <c r="BA167" s="1">
        <f t="shared" si="68"/>
        <v>121300</v>
      </c>
      <c r="BC167" s="1">
        <f t="shared" si="69"/>
        <v>121300</v>
      </c>
    </row>
    <row r="168" spans="3:55" hidden="1">
      <c r="C168" s="1">
        <f t="shared" si="70"/>
        <v>95500</v>
      </c>
      <c r="E168" s="1">
        <f t="shared" si="71"/>
        <v>95500</v>
      </c>
      <c r="F168" s="30">
        <v>81500</v>
      </c>
      <c r="G168" s="35">
        <v>95500</v>
      </c>
      <c r="H168" s="31">
        <v>72700</v>
      </c>
      <c r="I168" s="30">
        <v>114400</v>
      </c>
      <c r="J168" s="30"/>
      <c r="K168" s="34">
        <v>38300</v>
      </c>
      <c r="L168" s="34"/>
      <c r="M168" s="34">
        <v>38600</v>
      </c>
      <c r="N168" s="31">
        <v>39400</v>
      </c>
      <c r="O168" s="31">
        <v>41400</v>
      </c>
      <c r="P168" s="30">
        <v>44800</v>
      </c>
      <c r="Q168" s="35"/>
      <c r="R168" s="35">
        <v>46200</v>
      </c>
      <c r="S168" s="142">
        <v>48500</v>
      </c>
      <c r="T168" s="144">
        <v>56800</v>
      </c>
      <c r="U168" s="144">
        <v>62100</v>
      </c>
      <c r="V168" s="144"/>
      <c r="W168" s="37">
        <v>120900</v>
      </c>
      <c r="X168" s="37">
        <v>130800</v>
      </c>
      <c r="Y168" s="37">
        <v>145000</v>
      </c>
      <c r="Z168" s="37">
        <v>152900</v>
      </c>
      <c r="AA168" s="37"/>
      <c r="AB168" s="37">
        <v>162200</v>
      </c>
      <c r="AC168" s="30">
        <v>172100</v>
      </c>
      <c r="AD168" s="30">
        <v>191800</v>
      </c>
      <c r="AE168" s="3"/>
      <c r="AF168" s="3"/>
      <c r="AG168" s="3"/>
      <c r="AH168" s="3"/>
      <c r="AI168" s="3"/>
      <c r="AJ168" s="3"/>
      <c r="AK168" s="3"/>
      <c r="AL168" s="3"/>
      <c r="AO168" s="1">
        <f t="shared" si="62"/>
        <v>104400</v>
      </c>
      <c r="AP168" s="50"/>
      <c r="AQ168" s="50">
        <f t="shared" si="63"/>
        <v>104400</v>
      </c>
      <c r="AR168" s="50"/>
      <c r="AS168" s="1">
        <f t="shared" si="64"/>
        <v>104400</v>
      </c>
      <c r="AU168" s="1">
        <f t="shared" si="65"/>
        <v>104400</v>
      </c>
      <c r="AW168" s="1">
        <f t="shared" si="66"/>
        <v>104400</v>
      </c>
      <c r="AY168" s="1">
        <f t="shared" si="67"/>
        <v>104400</v>
      </c>
      <c r="BA168" s="1">
        <f t="shared" si="68"/>
        <v>124900</v>
      </c>
      <c r="BC168" s="1">
        <f t="shared" si="69"/>
        <v>124900</v>
      </c>
    </row>
    <row r="169" spans="3:55" hidden="1">
      <c r="C169" s="1">
        <f t="shared" si="70"/>
        <v>98400</v>
      </c>
      <c r="E169" s="1">
        <f t="shared" si="71"/>
        <v>98400</v>
      </c>
      <c r="F169" s="31">
        <v>83900</v>
      </c>
      <c r="G169" s="35">
        <v>98400</v>
      </c>
      <c r="H169" s="31">
        <v>74900</v>
      </c>
      <c r="I169" s="30">
        <v>117800</v>
      </c>
      <c r="J169" s="30"/>
      <c r="K169" s="34">
        <v>39400</v>
      </c>
      <c r="L169" s="34"/>
      <c r="M169" s="34">
        <v>39800</v>
      </c>
      <c r="N169" s="31">
        <v>40600</v>
      </c>
      <c r="O169" s="31">
        <v>42600</v>
      </c>
      <c r="P169" s="34">
        <v>46100</v>
      </c>
      <c r="Q169" s="145"/>
      <c r="R169" s="145">
        <v>47600</v>
      </c>
      <c r="S169" s="142">
        <v>50000</v>
      </c>
      <c r="T169" s="146">
        <v>58500</v>
      </c>
      <c r="U169" s="146">
        <v>64000</v>
      </c>
      <c r="V169" s="146"/>
      <c r="W169" s="37">
        <v>124500</v>
      </c>
      <c r="X169" s="37">
        <v>134700</v>
      </c>
      <c r="Y169" s="37">
        <v>149400</v>
      </c>
      <c r="Z169" s="37">
        <v>157500</v>
      </c>
      <c r="AA169" s="37"/>
      <c r="AB169" s="37">
        <v>167100</v>
      </c>
      <c r="AC169" s="30">
        <v>177300</v>
      </c>
      <c r="AD169" s="30">
        <v>197600</v>
      </c>
      <c r="AE169" s="3"/>
      <c r="AF169" s="3"/>
      <c r="AG169" s="3"/>
      <c r="AH169" s="3"/>
      <c r="AI169" s="3"/>
      <c r="AJ169" s="3"/>
      <c r="AK169" s="3"/>
      <c r="AL169" s="3"/>
      <c r="AO169" s="1">
        <f t="shared" si="62"/>
        <v>107500</v>
      </c>
      <c r="AP169" s="50"/>
      <c r="AQ169" s="50">
        <f t="shared" si="63"/>
        <v>107500</v>
      </c>
      <c r="AR169" s="50"/>
      <c r="AS169" s="1">
        <f t="shared" si="64"/>
        <v>107500</v>
      </c>
      <c r="AU169" s="1">
        <f t="shared" si="65"/>
        <v>107500</v>
      </c>
      <c r="AW169" s="1">
        <f t="shared" si="66"/>
        <v>107500</v>
      </c>
      <c r="AY169" s="1">
        <f t="shared" si="67"/>
        <v>107500</v>
      </c>
      <c r="BA169" s="1">
        <f t="shared" si="68"/>
        <v>128600</v>
      </c>
      <c r="BC169" s="1">
        <f t="shared" si="69"/>
        <v>128600</v>
      </c>
    </row>
    <row r="170" spans="3:55" hidden="1">
      <c r="C170" s="1">
        <f t="shared" si="70"/>
        <v>101400</v>
      </c>
      <c r="E170" s="1">
        <f t="shared" si="71"/>
        <v>101400</v>
      </c>
      <c r="F170" s="30">
        <v>86400</v>
      </c>
      <c r="G170" s="35">
        <v>101400</v>
      </c>
      <c r="H170" s="31">
        <v>77100</v>
      </c>
      <c r="I170" s="37">
        <v>121300</v>
      </c>
      <c r="J170" s="37"/>
      <c r="K170" s="31">
        <v>40600</v>
      </c>
      <c r="L170" s="31"/>
      <c r="M170" s="31">
        <v>41000</v>
      </c>
      <c r="N170" s="31">
        <v>41800</v>
      </c>
      <c r="O170" s="31">
        <v>43900</v>
      </c>
      <c r="P170" s="34">
        <v>47500</v>
      </c>
      <c r="Q170" s="145"/>
      <c r="R170" s="145">
        <v>49000</v>
      </c>
      <c r="S170" s="142">
        <v>51500</v>
      </c>
      <c r="T170" s="146">
        <v>60300</v>
      </c>
      <c r="U170" s="146">
        <v>65900</v>
      </c>
      <c r="V170" s="146"/>
      <c r="W170" s="37">
        <v>128200</v>
      </c>
      <c r="X170" s="37">
        <v>138700</v>
      </c>
      <c r="Y170" s="30">
        <v>153900</v>
      </c>
      <c r="Z170" s="30">
        <v>162200</v>
      </c>
      <c r="AA170" s="30"/>
      <c r="AB170" s="30">
        <v>172100</v>
      </c>
      <c r="AC170" s="30">
        <v>182600</v>
      </c>
      <c r="AD170" s="30">
        <v>203500</v>
      </c>
      <c r="AE170" s="3"/>
      <c r="AF170" s="3"/>
      <c r="AG170" s="3"/>
      <c r="AH170" s="3"/>
      <c r="AI170" s="3"/>
      <c r="AJ170" s="3"/>
      <c r="AK170" s="3"/>
      <c r="AL170" s="3"/>
      <c r="AO170" s="1">
        <f t="shared" si="62"/>
        <v>110700</v>
      </c>
      <c r="AP170" s="50"/>
      <c r="AQ170" s="50">
        <f t="shared" si="63"/>
        <v>110700</v>
      </c>
      <c r="AR170" s="50"/>
      <c r="AS170" s="1">
        <f t="shared" si="64"/>
        <v>110700</v>
      </c>
      <c r="AU170" s="1">
        <f t="shared" si="65"/>
        <v>110700</v>
      </c>
      <c r="AW170" s="1">
        <f t="shared" si="66"/>
        <v>110700</v>
      </c>
      <c r="AY170" s="1">
        <f t="shared" si="67"/>
        <v>110700</v>
      </c>
      <c r="BA170" s="1">
        <f t="shared" si="68"/>
        <v>132500</v>
      </c>
      <c r="BC170" s="1">
        <f t="shared" si="69"/>
        <v>132500</v>
      </c>
    </row>
    <row r="171" spans="3:55" hidden="1">
      <c r="C171" s="1">
        <f t="shared" si="70"/>
        <v>104400</v>
      </c>
      <c r="E171" s="1">
        <f t="shared" si="71"/>
        <v>104400</v>
      </c>
      <c r="F171" s="30">
        <v>89000</v>
      </c>
      <c r="G171" s="35">
        <v>104400</v>
      </c>
      <c r="H171" s="31">
        <v>79400</v>
      </c>
      <c r="I171" s="37">
        <v>124900</v>
      </c>
      <c r="J171" s="37"/>
      <c r="K171" s="31">
        <v>41800</v>
      </c>
      <c r="L171" s="31"/>
      <c r="M171" s="31">
        <v>42200</v>
      </c>
      <c r="N171" s="31">
        <v>43100</v>
      </c>
      <c r="O171" s="30">
        <v>45200</v>
      </c>
      <c r="P171" s="31">
        <v>48900</v>
      </c>
      <c r="Q171" s="36"/>
      <c r="R171" s="36">
        <v>50500</v>
      </c>
      <c r="S171" s="142">
        <v>53000</v>
      </c>
      <c r="T171" s="143">
        <v>62100</v>
      </c>
      <c r="U171" s="143">
        <v>67900</v>
      </c>
      <c r="V171" s="143"/>
      <c r="W171" s="30">
        <v>132000</v>
      </c>
      <c r="X171" s="30">
        <v>142900</v>
      </c>
      <c r="Y171" s="37">
        <v>158500</v>
      </c>
      <c r="Z171" s="37">
        <v>167100</v>
      </c>
      <c r="AA171" s="37"/>
      <c r="AB171" s="37">
        <v>177300</v>
      </c>
      <c r="AC171" s="30">
        <v>188100</v>
      </c>
      <c r="AD171" s="30"/>
      <c r="AE171" s="3"/>
      <c r="AF171" s="3"/>
      <c r="AG171" s="3"/>
      <c r="AH171" s="3"/>
      <c r="AI171" s="3"/>
      <c r="AJ171" s="3"/>
      <c r="AK171" s="3"/>
      <c r="AL171" s="3"/>
      <c r="AO171" s="1">
        <f t="shared" si="62"/>
        <v>114000</v>
      </c>
      <c r="AP171" s="50"/>
      <c r="AQ171" s="50">
        <f t="shared" si="63"/>
        <v>114000</v>
      </c>
      <c r="AR171" s="50"/>
      <c r="AS171" s="1">
        <f t="shared" si="64"/>
        <v>114000</v>
      </c>
      <c r="AU171" s="1">
        <f t="shared" si="65"/>
        <v>114000</v>
      </c>
      <c r="AW171" s="1">
        <f t="shared" si="66"/>
        <v>114000</v>
      </c>
      <c r="AY171" s="1">
        <f t="shared" si="67"/>
        <v>114000</v>
      </c>
      <c r="BA171" s="1">
        <f t="shared" si="68"/>
        <v>136500</v>
      </c>
      <c r="BC171" s="1">
        <f t="shared" si="69"/>
        <v>136500</v>
      </c>
    </row>
    <row r="172" spans="3:55" hidden="1">
      <c r="C172" s="1">
        <f t="shared" si="70"/>
        <v>107500</v>
      </c>
      <c r="E172" s="1">
        <f t="shared" si="71"/>
        <v>107500</v>
      </c>
      <c r="F172" s="30">
        <v>91700</v>
      </c>
      <c r="G172" s="35">
        <v>107500</v>
      </c>
      <c r="H172" s="30">
        <v>81800</v>
      </c>
      <c r="I172" s="37">
        <v>128600</v>
      </c>
      <c r="J172" s="37"/>
      <c r="K172" s="31">
        <v>43100</v>
      </c>
      <c r="L172" s="31"/>
      <c r="M172" s="31">
        <v>43500</v>
      </c>
      <c r="N172" s="31">
        <v>44400</v>
      </c>
      <c r="O172" s="31">
        <v>46600</v>
      </c>
      <c r="P172" s="30">
        <v>50400</v>
      </c>
      <c r="Q172" s="35"/>
      <c r="R172" s="35">
        <v>52000</v>
      </c>
      <c r="S172" s="142">
        <v>54600</v>
      </c>
      <c r="T172" s="144">
        <v>64000</v>
      </c>
      <c r="U172" s="144">
        <v>69900</v>
      </c>
      <c r="V172" s="144"/>
      <c r="W172" s="37">
        <v>136000</v>
      </c>
      <c r="X172" s="37">
        <v>147200</v>
      </c>
      <c r="Y172" s="37">
        <v>163300</v>
      </c>
      <c r="Z172" s="37">
        <v>172100</v>
      </c>
      <c r="AA172" s="37"/>
      <c r="AB172" s="37">
        <v>182600</v>
      </c>
      <c r="AC172" s="30">
        <v>193700</v>
      </c>
      <c r="AD172" s="30"/>
      <c r="AE172" s="3"/>
      <c r="AF172" s="3"/>
      <c r="AG172" s="3"/>
      <c r="AH172" s="3"/>
      <c r="AI172" s="3"/>
      <c r="AJ172" s="3"/>
      <c r="AK172" s="3"/>
      <c r="AL172" s="3"/>
      <c r="AO172" s="1">
        <f t="shared" si="62"/>
        <v>117400</v>
      </c>
      <c r="AP172" s="50"/>
      <c r="AQ172" s="50">
        <f t="shared" si="63"/>
        <v>117400</v>
      </c>
      <c r="AR172" s="50"/>
      <c r="AS172" s="1">
        <f t="shared" si="64"/>
        <v>117400</v>
      </c>
      <c r="AU172" s="1">
        <f t="shared" si="65"/>
        <v>117400</v>
      </c>
      <c r="AW172" s="1">
        <f t="shared" si="66"/>
        <v>117400</v>
      </c>
      <c r="AY172" s="1">
        <f t="shared" si="67"/>
        <v>117400</v>
      </c>
      <c r="BA172" s="1">
        <f t="shared" si="68"/>
        <v>140600</v>
      </c>
      <c r="BC172" s="1">
        <f t="shared" si="69"/>
        <v>140600</v>
      </c>
    </row>
    <row r="173" spans="3:55" hidden="1">
      <c r="C173" s="1">
        <f t="shared" si="70"/>
        <v>110700</v>
      </c>
      <c r="E173" s="1">
        <f t="shared" si="71"/>
        <v>110700</v>
      </c>
      <c r="F173" s="30">
        <v>94500</v>
      </c>
      <c r="G173" s="35">
        <v>110700</v>
      </c>
      <c r="H173" s="31">
        <v>84300</v>
      </c>
      <c r="I173" s="30">
        <v>132500</v>
      </c>
      <c r="J173" s="30"/>
      <c r="K173" s="31">
        <v>44400</v>
      </c>
      <c r="L173" s="31"/>
      <c r="M173" s="31">
        <v>44800</v>
      </c>
      <c r="N173" s="34">
        <v>45700</v>
      </c>
      <c r="O173" s="31">
        <v>48000</v>
      </c>
      <c r="P173" s="31">
        <v>51900</v>
      </c>
      <c r="Q173" s="36"/>
      <c r="R173" s="36">
        <v>53600</v>
      </c>
      <c r="S173" s="142">
        <v>56200</v>
      </c>
      <c r="T173" s="143">
        <v>65900</v>
      </c>
      <c r="U173" s="143">
        <v>72000</v>
      </c>
      <c r="V173" s="143"/>
      <c r="W173" s="37">
        <v>140100</v>
      </c>
      <c r="X173" s="37">
        <v>151600</v>
      </c>
      <c r="Y173" s="37">
        <v>168200</v>
      </c>
      <c r="Z173" s="37">
        <v>177300</v>
      </c>
      <c r="AA173" s="37"/>
      <c r="AB173" s="37">
        <v>188100</v>
      </c>
      <c r="AC173" s="37">
        <v>199500</v>
      </c>
      <c r="AD173" s="37"/>
      <c r="AE173" s="3"/>
      <c r="AF173" s="3"/>
      <c r="AG173" s="3"/>
      <c r="AH173" s="3"/>
      <c r="AI173" s="3"/>
      <c r="AJ173" s="3"/>
      <c r="AK173" s="3"/>
      <c r="AL173" s="3"/>
      <c r="AO173" s="1">
        <f t="shared" si="62"/>
        <v>120900</v>
      </c>
      <c r="AP173" s="50"/>
      <c r="AQ173" s="50">
        <f t="shared" si="63"/>
        <v>120900</v>
      </c>
      <c r="AR173" s="50"/>
      <c r="AS173" s="1">
        <f t="shared" si="64"/>
        <v>120900</v>
      </c>
      <c r="AU173" s="1">
        <f t="shared" si="65"/>
        <v>120900</v>
      </c>
      <c r="AW173" s="1">
        <f t="shared" si="66"/>
        <v>120900</v>
      </c>
      <c r="AY173" s="1">
        <f t="shared" si="67"/>
        <v>120900</v>
      </c>
      <c r="BA173" s="1">
        <f t="shared" si="68"/>
        <v>144800</v>
      </c>
      <c r="BC173" s="1">
        <f t="shared" si="69"/>
        <v>144800</v>
      </c>
    </row>
    <row r="174" spans="3:55" hidden="1">
      <c r="C174" s="1">
        <f t="shared" si="70"/>
        <v>114000</v>
      </c>
      <c r="E174" s="1">
        <f t="shared" si="71"/>
        <v>114000</v>
      </c>
      <c r="F174" s="30">
        <v>97300</v>
      </c>
      <c r="G174" s="35">
        <v>114000</v>
      </c>
      <c r="H174" s="31">
        <v>86800</v>
      </c>
      <c r="I174" s="30">
        <v>136500</v>
      </c>
      <c r="J174" s="30"/>
      <c r="K174" s="31">
        <v>45700</v>
      </c>
      <c r="L174" s="31"/>
      <c r="M174" s="31">
        <v>46100</v>
      </c>
      <c r="N174" s="30">
        <v>47100</v>
      </c>
      <c r="O174" s="31">
        <v>49400</v>
      </c>
      <c r="P174" s="31">
        <v>53500</v>
      </c>
      <c r="Q174" s="36"/>
      <c r="R174" s="36">
        <v>55200</v>
      </c>
      <c r="S174" s="142">
        <v>57900</v>
      </c>
      <c r="T174" s="143">
        <v>67900</v>
      </c>
      <c r="U174" s="143">
        <v>74200</v>
      </c>
      <c r="V174" s="143"/>
      <c r="W174" s="37">
        <v>144300</v>
      </c>
      <c r="X174" s="37">
        <v>156100</v>
      </c>
      <c r="Y174" s="37">
        <v>173200</v>
      </c>
      <c r="Z174" s="37">
        <v>182600</v>
      </c>
      <c r="AA174" s="37"/>
      <c r="AB174" s="37">
        <v>193700</v>
      </c>
      <c r="AC174" s="31"/>
      <c r="AD174" s="31"/>
      <c r="AE174" s="3"/>
      <c r="AF174" s="3"/>
      <c r="AG174" s="3"/>
      <c r="AH174" s="3"/>
      <c r="AI174" s="3"/>
      <c r="AJ174" s="3"/>
      <c r="AK174" s="3"/>
      <c r="AL174" s="3"/>
      <c r="AO174" s="1">
        <f t="shared" si="62"/>
        <v>124500</v>
      </c>
      <c r="AP174" s="50"/>
      <c r="AQ174" s="50">
        <f t="shared" si="63"/>
        <v>124500</v>
      </c>
      <c r="AR174" s="50"/>
      <c r="AS174" s="1">
        <f t="shared" si="64"/>
        <v>124500</v>
      </c>
      <c r="AU174" s="1">
        <f t="shared" si="65"/>
        <v>124500</v>
      </c>
      <c r="AW174" s="1">
        <f t="shared" si="66"/>
        <v>124500</v>
      </c>
      <c r="AY174" s="1">
        <f t="shared" si="67"/>
        <v>124500</v>
      </c>
      <c r="BA174" s="1">
        <f t="shared" si="68"/>
        <v>149100</v>
      </c>
      <c r="BC174" s="1">
        <f t="shared" si="69"/>
        <v>149100</v>
      </c>
    </row>
    <row r="175" spans="3:55" hidden="1">
      <c r="C175" s="1">
        <f t="shared" si="70"/>
        <v>117400</v>
      </c>
      <c r="E175" s="1">
        <f t="shared" si="71"/>
        <v>117400</v>
      </c>
      <c r="F175" s="30">
        <v>100200</v>
      </c>
      <c r="G175" s="35">
        <v>117400</v>
      </c>
      <c r="H175" s="30">
        <v>89400</v>
      </c>
      <c r="I175" s="37">
        <v>140600</v>
      </c>
      <c r="J175" s="37"/>
      <c r="K175" s="31">
        <v>47100</v>
      </c>
      <c r="L175" s="31"/>
      <c r="M175" s="31">
        <v>47500</v>
      </c>
      <c r="N175" s="34">
        <v>48500</v>
      </c>
      <c r="O175" s="31">
        <v>50900</v>
      </c>
      <c r="P175" s="31">
        <v>55100</v>
      </c>
      <c r="Q175" s="36"/>
      <c r="R175" s="36">
        <v>56900</v>
      </c>
      <c r="S175" s="142">
        <v>59600</v>
      </c>
      <c r="T175" s="143">
        <v>69900</v>
      </c>
      <c r="U175" s="143">
        <v>76400</v>
      </c>
      <c r="V175" s="143"/>
      <c r="W175" s="37">
        <v>148600</v>
      </c>
      <c r="X175" s="37">
        <v>160800</v>
      </c>
      <c r="Y175" s="30">
        <v>178400</v>
      </c>
      <c r="Z175" s="30">
        <v>188100</v>
      </c>
      <c r="AA175" s="30"/>
      <c r="AB175" s="30">
        <v>199500</v>
      </c>
      <c r="AC175" s="31"/>
      <c r="AD175" s="31"/>
      <c r="AE175" s="3"/>
      <c r="AF175" s="3"/>
      <c r="AG175" s="3"/>
      <c r="AH175" s="3"/>
      <c r="AI175" s="3"/>
      <c r="AJ175" s="3"/>
      <c r="AK175" s="3"/>
      <c r="AL175" s="3"/>
      <c r="AO175" s="1">
        <f t="shared" si="62"/>
        <v>128200</v>
      </c>
      <c r="AP175" s="50"/>
      <c r="AQ175" s="50">
        <f t="shared" si="63"/>
        <v>128200</v>
      </c>
      <c r="AR175" s="50"/>
      <c r="AS175" s="1">
        <f t="shared" si="64"/>
        <v>128200</v>
      </c>
      <c r="AU175" s="1">
        <f t="shared" si="65"/>
        <v>128200</v>
      </c>
      <c r="AW175" s="1">
        <f t="shared" si="66"/>
        <v>128200</v>
      </c>
      <c r="AY175" s="1">
        <f t="shared" si="67"/>
        <v>128200</v>
      </c>
      <c r="BA175" s="1">
        <f t="shared" si="68"/>
        <v>153600</v>
      </c>
      <c r="BC175" s="1">
        <f t="shared" si="69"/>
        <v>153600</v>
      </c>
    </row>
    <row r="176" spans="3:55" hidden="1">
      <c r="C176" s="1">
        <f t="shared" si="70"/>
        <v>120900</v>
      </c>
      <c r="E176" s="1">
        <f t="shared" si="71"/>
        <v>120900</v>
      </c>
      <c r="F176" s="30">
        <v>103200</v>
      </c>
      <c r="G176" s="35">
        <v>120900</v>
      </c>
      <c r="H176" s="30">
        <v>92100</v>
      </c>
      <c r="I176" s="37">
        <v>144800</v>
      </c>
      <c r="J176" s="37"/>
      <c r="K176" s="31">
        <v>48500</v>
      </c>
      <c r="L176" s="31"/>
      <c r="M176" s="31">
        <v>48900</v>
      </c>
      <c r="N176" s="34">
        <v>50000</v>
      </c>
      <c r="O176" s="31">
        <v>52400</v>
      </c>
      <c r="P176" s="31">
        <v>56800</v>
      </c>
      <c r="Q176" s="36"/>
      <c r="R176" s="36">
        <v>58600</v>
      </c>
      <c r="S176" s="142">
        <v>61400</v>
      </c>
      <c r="T176" s="143">
        <v>72000</v>
      </c>
      <c r="U176" s="143">
        <v>78700</v>
      </c>
      <c r="V176" s="143"/>
      <c r="W176" s="37">
        <v>153100</v>
      </c>
      <c r="X176" s="37">
        <v>165600</v>
      </c>
      <c r="Y176" s="37">
        <v>183800</v>
      </c>
      <c r="Z176" s="37">
        <v>193700</v>
      </c>
      <c r="AA176" s="37"/>
      <c r="AB176" s="37"/>
      <c r="AC176" s="148"/>
      <c r="AD176" s="148"/>
      <c r="AE176" s="3"/>
      <c r="AF176" s="3"/>
      <c r="AG176" s="3"/>
      <c r="AH176" s="3"/>
      <c r="AI176" s="3"/>
      <c r="AJ176" s="3"/>
      <c r="AK176" s="3"/>
      <c r="AL176" s="3"/>
      <c r="AO176" s="1">
        <f t="shared" si="62"/>
        <v>132000</v>
      </c>
      <c r="AP176" s="50"/>
      <c r="AQ176" s="50">
        <f t="shared" si="63"/>
        <v>132000</v>
      </c>
      <c r="AR176" s="50"/>
      <c r="AS176" s="1">
        <f t="shared" si="64"/>
        <v>132000</v>
      </c>
      <c r="AU176" s="1">
        <f t="shared" si="65"/>
        <v>132000</v>
      </c>
      <c r="AW176" s="1">
        <f t="shared" si="66"/>
        <v>132000</v>
      </c>
      <c r="AY176" s="1">
        <f t="shared" si="67"/>
        <v>132000</v>
      </c>
      <c r="BA176" s="1">
        <f t="shared" si="68"/>
        <v>158200</v>
      </c>
      <c r="BC176" s="1">
        <f t="shared" si="69"/>
        <v>158200</v>
      </c>
    </row>
    <row r="177" spans="1:55" hidden="1">
      <c r="C177" s="1">
        <f t="shared" si="70"/>
        <v>124500</v>
      </c>
      <c r="E177" s="1">
        <f t="shared" si="71"/>
        <v>124500</v>
      </c>
      <c r="F177" s="30">
        <v>106300</v>
      </c>
      <c r="G177" s="145">
        <v>124500</v>
      </c>
      <c r="H177" s="31">
        <v>94900</v>
      </c>
      <c r="I177" s="37">
        <v>149100</v>
      </c>
      <c r="J177" s="37"/>
      <c r="K177" s="31">
        <v>50000</v>
      </c>
      <c r="L177" s="31"/>
      <c r="M177" s="31">
        <v>50400</v>
      </c>
      <c r="N177" s="34">
        <v>51500</v>
      </c>
      <c r="O177" s="30">
        <v>54000</v>
      </c>
      <c r="P177" s="31">
        <v>58500</v>
      </c>
      <c r="Q177" s="36"/>
      <c r="R177" s="36">
        <v>60400</v>
      </c>
      <c r="S177" s="142">
        <v>63200</v>
      </c>
      <c r="T177" s="143">
        <v>74200</v>
      </c>
      <c r="U177" s="143">
        <v>81100</v>
      </c>
      <c r="V177" s="143"/>
      <c r="W177" s="37">
        <v>157700</v>
      </c>
      <c r="X177" s="37">
        <v>170600</v>
      </c>
      <c r="Y177" s="30">
        <v>189300</v>
      </c>
      <c r="Z177" s="30">
        <v>199500</v>
      </c>
      <c r="AA177" s="30"/>
      <c r="AB177" s="30"/>
      <c r="AC177" s="148"/>
      <c r="AD177" s="148"/>
      <c r="AE177" s="3"/>
      <c r="AF177" s="3"/>
      <c r="AG177" s="3"/>
      <c r="AH177" s="3"/>
      <c r="AI177" s="3"/>
      <c r="AJ177" s="3"/>
      <c r="AK177" s="3"/>
      <c r="AL177" s="3"/>
      <c r="AO177" s="1">
        <f t="shared" si="62"/>
        <v>136000</v>
      </c>
      <c r="AP177" s="50"/>
      <c r="AQ177" s="50">
        <f t="shared" si="63"/>
        <v>136000</v>
      </c>
      <c r="AR177" s="50"/>
      <c r="AS177" s="1">
        <f t="shared" si="64"/>
        <v>136000</v>
      </c>
      <c r="AU177" s="1">
        <f t="shared" si="65"/>
        <v>136000</v>
      </c>
      <c r="AW177" s="1">
        <f t="shared" si="66"/>
        <v>136000</v>
      </c>
      <c r="AY177" s="1">
        <f t="shared" si="67"/>
        <v>136000</v>
      </c>
      <c r="BA177" s="1">
        <f t="shared" si="68"/>
        <v>162900</v>
      </c>
      <c r="BC177" s="1">
        <f t="shared" si="69"/>
        <v>162900</v>
      </c>
    </row>
    <row r="178" spans="1:55" hidden="1">
      <c r="C178" s="1">
        <f t="shared" si="70"/>
        <v>128200</v>
      </c>
      <c r="E178" s="1">
        <f t="shared" si="71"/>
        <v>128200</v>
      </c>
      <c r="F178" s="30">
        <v>109500</v>
      </c>
      <c r="G178" s="35">
        <v>128200</v>
      </c>
      <c r="H178" s="30">
        <v>97700</v>
      </c>
      <c r="I178" s="30">
        <v>153600</v>
      </c>
      <c r="J178" s="30"/>
      <c r="K178" s="31">
        <v>51500</v>
      </c>
      <c r="L178" s="31"/>
      <c r="M178" s="31">
        <v>51900</v>
      </c>
      <c r="N178" s="34">
        <v>53000</v>
      </c>
      <c r="O178" s="33">
        <v>55600</v>
      </c>
      <c r="P178" s="31">
        <v>60300</v>
      </c>
      <c r="Q178" s="36"/>
      <c r="R178" s="36">
        <v>62200</v>
      </c>
      <c r="S178" s="142">
        <v>65100</v>
      </c>
      <c r="T178" s="143">
        <v>76400</v>
      </c>
      <c r="U178" s="143">
        <v>83500</v>
      </c>
      <c r="V178" s="143"/>
      <c r="W178" s="37">
        <v>162400</v>
      </c>
      <c r="X178" s="37">
        <v>175700</v>
      </c>
      <c r="Y178" s="37">
        <v>195000</v>
      </c>
      <c r="Z178" s="37"/>
      <c r="AA178" s="37"/>
      <c r="AB178" s="37"/>
      <c r="AC178" s="148"/>
      <c r="AD178" s="148"/>
      <c r="AE178" s="3"/>
      <c r="AF178" s="3"/>
      <c r="AG178" s="3"/>
      <c r="AH178" s="3"/>
      <c r="AI178" s="3"/>
      <c r="AJ178" s="3"/>
      <c r="AK178" s="3"/>
      <c r="AL178" s="3"/>
      <c r="AO178" s="1">
        <f t="shared" si="62"/>
        <v>0</v>
      </c>
      <c r="AP178" s="50"/>
      <c r="AQ178" s="50">
        <f t="shared" si="63"/>
        <v>0</v>
      </c>
      <c r="AR178" s="50"/>
      <c r="AS178" s="1">
        <f t="shared" si="64"/>
        <v>0</v>
      </c>
      <c r="AU178" s="1">
        <f t="shared" si="65"/>
        <v>0</v>
      </c>
      <c r="AW178" s="1">
        <f t="shared" si="66"/>
        <v>0</v>
      </c>
      <c r="AY178" s="1">
        <f t="shared" si="67"/>
        <v>0</v>
      </c>
      <c r="BA178" s="1">
        <f t="shared" si="68"/>
        <v>0</v>
      </c>
      <c r="BC178" s="1">
        <f t="shared" si="69"/>
        <v>0</v>
      </c>
    </row>
    <row r="179" spans="1:55" hidden="1">
      <c r="A179" s="3"/>
      <c r="B179" s="3"/>
      <c r="C179" s="1">
        <f t="shared" si="70"/>
        <v>132000</v>
      </c>
      <c r="D179" s="3"/>
      <c r="E179" s="1">
        <f t="shared" si="71"/>
        <v>132000</v>
      </c>
      <c r="F179" s="34">
        <v>112800</v>
      </c>
      <c r="G179" s="35">
        <v>132000</v>
      </c>
      <c r="H179" s="30">
        <v>100600</v>
      </c>
      <c r="I179" s="30">
        <v>158200</v>
      </c>
      <c r="J179" s="30"/>
      <c r="K179" s="31">
        <v>53000</v>
      </c>
      <c r="L179" s="31"/>
      <c r="M179" s="31">
        <v>53500</v>
      </c>
      <c r="N179" s="34">
        <v>54600</v>
      </c>
      <c r="O179" s="33">
        <v>57300</v>
      </c>
      <c r="P179" s="31">
        <v>62100</v>
      </c>
      <c r="Q179" s="36"/>
      <c r="R179" s="36">
        <v>64100</v>
      </c>
      <c r="S179" s="142">
        <v>67100</v>
      </c>
      <c r="T179" s="143">
        <v>78700</v>
      </c>
      <c r="U179" s="143">
        <v>86000</v>
      </c>
      <c r="V179" s="143"/>
      <c r="W179" s="37">
        <v>167300</v>
      </c>
      <c r="X179" s="37">
        <v>181000</v>
      </c>
      <c r="Y179" s="31"/>
      <c r="Z179" s="31"/>
      <c r="AA179" s="31"/>
      <c r="AB179" s="31"/>
      <c r="AC179" s="148"/>
      <c r="AD179" s="148"/>
      <c r="AE179" s="3"/>
      <c r="AF179" s="3"/>
      <c r="AG179" s="3"/>
      <c r="AH179" s="3"/>
      <c r="AI179" s="3"/>
      <c r="AJ179" s="3"/>
      <c r="AK179" s="3"/>
      <c r="AL179" s="3"/>
      <c r="AO179" s="1">
        <f t="shared" si="62"/>
        <v>0</v>
      </c>
      <c r="AP179" s="50"/>
      <c r="AQ179" s="50">
        <f t="shared" si="63"/>
        <v>0</v>
      </c>
      <c r="AR179" s="50"/>
      <c r="AS179" s="1">
        <f t="shared" si="64"/>
        <v>0</v>
      </c>
      <c r="AU179" s="1">
        <f t="shared" si="65"/>
        <v>0</v>
      </c>
      <c r="AW179" s="1">
        <f t="shared" si="66"/>
        <v>0</v>
      </c>
      <c r="AY179" s="1">
        <f t="shared" si="67"/>
        <v>0</v>
      </c>
      <c r="BA179" s="1">
        <f t="shared" si="68"/>
        <v>0</v>
      </c>
      <c r="BC179" s="1">
        <f t="shared" si="69"/>
        <v>0</v>
      </c>
    </row>
    <row r="180" spans="1:55" hidden="1">
      <c r="A180" s="3"/>
      <c r="B180" s="3"/>
      <c r="C180" s="1">
        <f t="shared" si="70"/>
        <v>136000</v>
      </c>
      <c r="D180" s="3"/>
      <c r="E180" s="1">
        <f t="shared" si="71"/>
        <v>136000</v>
      </c>
      <c r="F180" s="30">
        <v>116200</v>
      </c>
      <c r="G180" s="35">
        <v>136000</v>
      </c>
      <c r="H180" s="30">
        <v>103600</v>
      </c>
      <c r="I180" s="37">
        <v>162900</v>
      </c>
      <c r="J180" s="37"/>
      <c r="K180" s="31">
        <v>54600</v>
      </c>
      <c r="L180" s="31"/>
      <c r="M180" s="31">
        <v>55100</v>
      </c>
      <c r="N180" s="31">
        <v>56200</v>
      </c>
      <c r="O180" s="33">
        <v>59000</v>
      </c>
      <c r="P180" s="31">
        <v>64000</v>
      </c>
      <c r="Q180" s="36"/>
      <c r="R180" s="36">
        <v>66000</v>
      </c>
      <c r="S180" s="142">
        <v>69100</v>
      </c>
      <c r="T180" s="143">
        <v>81100</v>
      </c>
      <c r="U180" s="143">
        <v>88600</v>
      </c>
      <c r="V180" s="143"/>
      <c r="W180" s="37">
        <v>172300</v>
      </c>
      <c r="X180" s="37">
        <v>186400</v>
      </c>
      <c r="Y180" s="31"/>
      <c r="Z180" s="31"/>
      <c r="AA180" s="31"/>
      <c r="AB180" s="31"/>
      <c r="AC180" s="148"/>
      <c r="AD180" s="148"/>
      <c r="AE180" s="3"/>
      <c r="AF180" s="3"/>
      <c r="AG180" s="3"/>
      <c r="AH180" s="3"/>
      <c r="AI180" s="3"/>
      <c r="AJ180" s="3"/>
      <c r="AK180" s="3"/>
      <c r="AL180" s="3"/>
      <c r="AO180" s="1">
        <f t="shared" si="62"/>
        <v>0</v>
      </c>
      <c r="AP180" s="50"/>
      <c r="AQ180" s="50">
        <f t="shared" si="63"/>
        <v>0</v>
      </c>
      <c r="AR180" s="50"/>
      <c r="AS180" s="1">
        <f t="shared" si="64"/>
        <v>0</v>
      </c>
      <c r="AU180" s="1">
        <f t="shared" si="65"/>
        <v>0</v>
      </c>
      <c r="AW180" s="1">
        <f t="shared" si="66"/>
        <v>0</v>
      </c>
      <c r="AY180" s="1">
        <f t="shared" si="67"/>
        <v>0</v>
      </c>
      <c r="BA180" s="1">
        <f t="shared" si="68"/>
        <v>0</v>
      </c>
      <c r="BC180" s="1">
        <f t="shared" si="69"/>
        <v>0</v>
      </c>
    </row>
    <row r="181" spans="1:55" hidden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N181" s="50"/>
      <c r="AO181" s="1">
        <f t="shared" si="62"/>
        <v>0</v>
      </c>
      <c r="AP181" s="50"/>
      <c r="AQ181" s="50">
        <f t="shared" si="63"/>
        <v>0</v>
      </c>
      <c r="AS181" s="1">
        <f t="shared" si="64"/>
        <v>0</v>
      </c>
      <c r="AU181" s="1">
        <f t="shared" si="65"/>
        <v>0</v>
      </c>
      <c r="AW181" s="1">
        <f t="shared" si="66"/>
        <v>0</v>
      </c>
      <c r="AY181" s="1">
        <f t="shared" si="67"/>
        <v>0</v>
      </c>
      <c r="BA181" s="1">
        <f t="shared" si="68"/>
        <v>0</v>
      </c>
      <c r="BC181" s="1">
        <f t="shared" si="69"/>
        <v>0</v>
      </c>
    </row>
    <row r="182" spans="1:55" hidden="1">
      <c r="AO182" s="1">
        <f t="shared" si="62"/>
        <v>0</v>
      </c>
      <c r="AQ182" s="50">
        <f t="shared" si="63"/>
        <v>0</v>
      </c>
      <c r="AS182" s="1">
        <f t="shared" si="64"/>
        <v>0</v>
      </c>
      <c r="AU182" s="1">
        <f t="shared" si="65"/>
        <v>0</v>
      </c>
      <c r="AW182" s="1">
        <f t="shared" si="66"/>
        <v>0</v>
      </c>
      <c r="AY182" s="1">
        <f t="shared" si="67"/>
        <v>0</v>
      </c>
      <c r="BA182" s="1">
        <f t="shared" si="68"/>
        <v>0</v>
      </c>
      <c r="BC182" s="1">
        <f t="shared" si="69"/>
        <v>0</v>
      </c>
    </row>
    <row r="183" spans="1:55" hidden="1">
      <c r="AQ183" s="50">
        <f t="shared" si="63"/>
        <v>0</v>
      </c>
      <c r="AU183" s="1">
        <f t="shared" si="65"/>
        <v>0</v>
      </c>
      <c r="AW183" s="1">
        <f t="shared" si="66"/>
        <v>0</v>
      </c>
      <c r="AY183" s="1">
        <f t="shared" si="67"/>
        <v>0</v>
      </c>
      <c r="BA183" s="1">
        <f t="shared" si="68"/>
        <v>0</v>
      </c>
      <c r="BC183" s="1">
        <f t="shared" si="69"/>
        <v>0</v>
      </c>
    </row>
    <row r="184" spans="1:55" hidden="1"/>
    <row r="185" spans="1:55" hidden="1"/>
    <row r="186" spans="1:55" hidden="1">
      <c r="AP186" s="161">
        <f>IF(AND($N$10="Fix Pay"),"0",$O$10*$H$5)</f>
        <v>54869.5</v>
      </c>
      <c r="AQ186" s="1">
        <f>IF(AND($N$10="Fix Pay"),$I$10,$P$10)</f>
        <v>4800</v>
      </c>
      <c r="AT186" s="161">
        <f>IF(AND($S$10="Fix Pay"),"0",$T$10*$H$5)</f>
        <v>54869.5</v>
      </c>
      <c r="AU186" s="1">
        <f>IF(AND($S$10="Fix Pay"),$I$10,$U$10)</f>
        <v>4800</v>
      </c>
      <c r="AX186" s="165">
        <f>IF(AND($X$10="Fix Pay"),"0",$Y$10*$H$5)</f>
        <v>56540</v>
      </c>
      <c r="AY186" s="1">
        <f>IF(AND($X$10="Fix Pay"),$I$10,$Z$10)</f>
        <v>4800</v>
      </c>
      <c r="BB186" s="165">
        <f>IF(AND($AC$10="Fix Pay"),"0",$AD$10*$H$5)</f>
        <v>56540</v>
      </c>
      <c r="BC186" s="1">
        <f>IF(AND($AC$10="Fix Pay"),$I$10,$AE$10)</f>
        <v>4800</v>
      </c>
    </row>
    <row r="187" spans="1:55" ht="15" hidden="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40" t="s">
        <v>46</v>
      </c>
      <c r="L187" s="340"/>
      <c r="M187" s="340"/>
      <c r="N187" s="340"/>
      <c r="O187" s="340"/>
      <c r="P187" s="340"/>
      <c r="Q187" s="340"/>
      <c r="R187" s="340"/>
      <c r="S187" s="340"/>
      <c r="T187" s="340"/>
      <c r="U187" s="340"/>
      <c r="V187" s="245"/>
      <c r="W187" s="341" t="s">
        <v>47</v>
      </c>
      <c r="X187" s="341"/>
      <c r="Y187" s="341"/>
      <c r="Z187" s="341"/>
      <c r="AA187" s="341"/>
      <c r="AB187" s="341"/>
      <c r="AC187" s="341"/>
      <c r="AD187" s="341"/>
      <c r="AE187" s="342" t="s">
        <v>48</v>
      </c>
      <c r="AF187" s="342"/>
      <c r="AG187" s="342"/>
      <c r="AH187" s="342"/>
      <c r="AI187" s="342"/>
      <c r="AJ187" s="3"/>
      <c r="AK187" s="3"/>
      <c r="AL187" s="3"/>
      <c r="AO187" s="1">
        <f>AQ187</f>
        <v>31100</v>
      </c>
      <c r="AP187" s="162">
        <f>IF(AND($O$10=""),"",ROUND(AP186,0))</f>
        <v>54870</v>
      </c>
      <c r="AQ187" s="50">
        <f>IF($AQ$186=4200,F190,IF($AQ$186=4800,G190,IF($AQ$186="5400A",I190,IF($AQ$186=3600,H190,IF($AQ$186=1700,K190,IF($AQ$186=1750,M190,IF($AQ$186=1900,N190,IF($AQ$186=2000,O190,IF($AQ$186="2400A",P190,IF($AQ$186="2400B",R190,IF($AQ$186="2400C",S190,IF($AQ$186="2800A",T190,IF($AQ$186="2800B",U190,IF($AQ$186="5400B",W190,IF($AQ$186=6000,X190,IF($AQ$186=6600,Y190,IF($AQ$186=6800,Z190,IF($AQ$186=7200,AB190,IF($AQ$186=7600,AC190,IF($AQ$186=8200,AD190,IF($AQ$186=8700,AE190,IF($AQ$186=8900,AG190,IF($AQ$186=9500,AH190,IF($AQ$186=10000,AI190,""))))))))))))))))))))))))</f>
        <v>31100</v>
      </c>
      <c r="AR187" s="50"/>
      <c r="AS187" s="1">
        <f>AU187</f>
        <v>31100</v>
      </c>
      <c r="AT187" s="162">
        <f>IF(AND($T$10=""),"",ROUND(AT186,0))</f>
        <v>54870</v>
      </c>
      <c r="AU187" s="1">
        <f>IF($AU$186=4200,F190,IF($AU$186=4800,G190,IF($AU$186="5400A",I190,IF($AU$186=3600,H190,IF($AU$186=1700,K190,IF($AU$186=1750,M190,IF($AU$186=1900,N190,IF($AU$186=2000,O190,IF($AU$186="2400A",P190,IF($AU$186="2400B",R190,IF($AU$186="2400C",S190,IF($AU$186="2800A",T190,IF($AU$186="2800B",U190,IF($AU$186="5400B",W190,IF($AU$186=6000,X190,IF($AU$186=6600,Y190,IF($AU$186=6800,Z190,IF($AU$186=7200,AB190,IF($AU$186=7600,AC190,IF($AU$186=8200,AD190,IF($AU$186=8700,AE190,IF($AU$186=8900,AG190,IF($AU$186=9500,AH190,IF($AU$186=10000,AI190,""))))))))))))))))))))))))</f>
        <v>31100</v>
      </c>
      <c r="AW187" s="1">
        <f>AY187</f>
        <v>31100</v>
      </c>
      <c r="AX187" s="162">
        <f>IF(AND($Y$10=""),"",ROUND(AX186,0))</f>
        <v>56540</v>
      </c>
      <c r="AY187" s="1">
        <f>IF($AY$186=4200,F190,IF($AY$186=4800,G190,IF($AY$186="5400A",I190,IF($AY$186=3600,H190,IF($AY$186=1700,K190,IF($AY$186=1750,M190,IF($AY$186=1900,N190,IF($AY$186=2000,O190,IF($AY$186="2400A",P190,IF($AY$186="2400B",R190,IF($AY$186="2400C",S190,IF($AY$186="2800A",T190,IF($AY$186="2800B",U190,IF($AY$186="5400B",W190,IF($AY$186=6000,X190,IF($AY$186=6600,Y190,IF($AY$186=6800,Z190,IF($AY$186=7200,AB190,IF($AY$186=7600,AC190,IF($AY$186=8200,AD190,IF($AY$186=8700,AE190,IF($AY$186=8900,AG190,IF($AY$186=9500,AH190,IF($AY$186=10000,AI190,""))))))))))))))))))))))))</f>
        <v>31100</v>
      </c>
      <c r="BA187" s="1">
        <f>BC187</f>
        <v>31100</v>
      </c>
      <c r="BB187" s="162">
        <f>IF(AND($AD$10=""),"",ROUND(BB186,0))</f>
        <v>56540</v>
      </c>
      <c r="BC187" s="1">
        <f>IF($BC$186=4200,F190,IF($BC$186=4800,G190,IF($BC$186="5400A",I190,IF($BC$186=3600,H190,IF($BC$186=1700,K190,IF($BC$186=1750,M190,IF($BC$186=1900,N190,IF($BC$186=2000,O190,IF($BC$186="2400A",P190,IF($BC$186="2400B",R190,IF($BC$186="2400C",S190,IF($BC$186="2800A",T190,IF($BC$186="2800B",U190,IF($BC$186="5400B",W190,IF($BC$186=6000,X190,IF($BC$186=6600,Y190,IF($BC$186=6800,Z190,IF($BC$186=7200,AB190,IF($BC$186=7600,AC190,IF($BC$186=8200,AD190,IF($BC$186=8700,AE190,IF($BC$186=8900,AG190,IF($BC$186=9500,AH190,IF($BC$186=10000,AI190,""))))))))))))))))))))))))</f>
        <v>31100</v>
      </c>
    </row>
    <row r="188" spans="1:55" ht="15" hidden="1" customHeight="1">
      <c r="E188" s="1">
        <f>IF(AND(F10="Fix Pay"),I10,I10)</f>
        <v>4800</v>
      </c>
      <c r="F188" s="5"/>
      <c r="G188" s="344" t="s">
        <v>45</v>
      </c>
      <c r="H188" s="344"/>
      <c r="I188" s="6"/>
      <c r="J188" s="42"/>
      <c r="K188" s="28">
        <v>1700</v>
      </c>
      <c r="L188" s="28"/>
      <c r="M188" s="28">
        <v>1750</v>
      </c>
      <c r="N188" s="141">
        <v>1900</v>
      </c>
      <c r="O188" s="39">
        <v>2000</v>
      </c>
      <c r="P188" s="39" t="s">
        <v>74</v>
      </c>
      <c r="Q188" s="39"/>
      <c r="R188" s="39" t="s">
        <v>75</v>
      </c>
      <c r="S188" s="39" t="s">
        <v>76</v>
      </c>
      <c r="T188" s="40" t="s">
        <v>77</v>
      </c>
      <c r="U188" s="40" t="s">
        <v>78</v>
      </c>
      <c r="V188" s="40"/>
      <c r="W188" s="38" t="s">
        <v>80</v>
      </c>
      <c r="X188" s="38">
        <v>6000</v>
      </c>
      <c r="Y188" s="39">
        <v>6600</v>
      </c>
      <c r="Z188" s="39">
        <v>6800</v>
      </c>
      <c r="AA188" s="39"/>
      <c r="AB188" s="39">
        <v>7200</v>
      </c>
      <c r="AC188" s="38">
        <v>7600</v>
      </c>
      <c r="AD188" s="38">
        <v>8200</v>
      </c>
      <c r="AE188" s="39">
        <v>8700</v>
      </c>
      <c r="AF188" s="39"/>
      <c r="AG188" s="39">
        <v>8900</v>
      </c>
      <c r="AH188" s="39">
        <v>9500</v>
      </c>
      <c r="AI188" s="40">
        <v>10000</v>
      </c>
      <c r="AJ188" s="3"/>
      <c r="AK188" s="3"/>
      <c r="AL188" s="3"/>
      <c r="AO188" s="1">
        <f t="shared" ref="AO188:AO231" si="72">AQ188</f>
        <v>44300</v>
      </c>
      <c r="AP188" s="163">
        <f>IF(AND(AP187&lt;=AQ187),AQ187,INDEX(AO187:AO232,MATCH(AP187,AQ187:AQ232)+(LOOKUP(AP187,AQ187:AQ232)&lt;&gt;AP187)))</f>
        <v>56100</v>
      </c>
      <c r="AQ188" s="50">
        <f t="shared" ref="AQ188:AQ232" si="73">IF($AQ$186=4200,F191,IF($AQ$186=4800,G191,IF($AQ$186="5400A",I191,IF($AQ$186=3600,H191,IF($AQ$186=1700,K191,IF($AQ$186=1750,M191,IF($AQ$186=1900,N191,IF($AQ$186=2000,O191,IF($AQ$186="2400A",P191,IF($AQ$186="2400B",R191,IF($AQ$186="2400C",S191,IF($AQ$186="2800A",T191,IF($AQ$186="2800B",U191,IF($AQ$186="5400B",W191,IF($AQ$186=6000,X191,IF($AQ$186=6600,Y191,IF($AQ$186=6800,Z191,IF($AQ$186=7200,AB191,IF($AQ$186=7600,AC191,IF($AQ$186=8200,AD191,IF($AQ$186=8700,AE191,IF($AQ$186=8900,AG191,IF($AQ$186=9500,AH191,IF($AQ$186=10000,AI191,""))))))))))))))))))))))))</f>
        <v>44300</v>
      </c>
      <c r="AR188" s="50"/>
      <c r="AS188" s="1">
        <f t="shared" ref="AS188:AS231" si="74">AU188</f>
        <v>44300</v>
      </c>
      <c r="AT188" s="163">
        <f>IF(AND(AT187&lt;=AU187),AU187,INDEX(AS187:AS232,MATCH(AT187,AU187:AU232)+(LOOKUP(AT187,AU187:AU232)&lt;&gt;AT187)))</f>
        <v>56100</v>
      </c>
      <c r="AU188" s="1">
        <f t="shared" ref="AU188:AU232" si="75">IF($AU$186=4200,F191,IF($AU$186=4800,G191,IF($AU$186="5400A",I191,IF($AU$186=3600,H191,IF($AU$186=1700,K191,IF($AU$186=1750,M191,IF($AU$186=1900,N191,IF($AU$186=2000,O191,IF($AU$186="2400A",P191,IF($AU$186="2400B",R191,IF($AU$186="2400C",S191,IF($AU$186="2800A",T191,IF($AU$186="2800B",U191,IF($AU$186="5400B",W191,IF($AU$186=6000,X191,IF($AU$186=6600,Y191,IF($AU$186=6800,Z191,IF($AU$186=7200,AB191,IF($AU$186=7600,AC191,IF($AU$186=8200,AD191,IF($AU$186=8700,AE191,IF($AU$186=8900,AG191,IF($AU$186=9500,AH191,IF($AU$186=10000,AI191,""))))))))))))))))))))))))</f>
        <v>44300</v>
      </c>
      <c r="AW188" s="1">
        <f t="shared" ref="AW188:AW232" si="76">AY188</f>
        <v>44300</v>
      </c>
      <c r="AX188" s="163">
        <f>IF(AND(AX187&lt;=AY187),AY187,INDEX(AW187:AW232,MATCH(AX187,AY187:AY232)+(LOOKUP(AX187,AY187:AY232)&lt;&gt;AX187)))</f>
        <v>57800</v>
      </c>
      <c r="AY188" s="1">
        <f t="shared" ref="AY188:AY232" si="77">IF($AY$186=4200,F191,IF($AY$186=4800,G191,IF($AY$186="5400A",I191,IF($AY$186=3600,H191,IF($AY$186=1700,K191,IF($AY$186=1750,M191,IF($AY$186=1900,N191,IF($AY$186=2000,O191,IF($AY$186="2400A",P191,IF($AY$186="2400B",R191,IF($AY$186="2400C",S191,IF($AY$186="2800A",T191,IF($AY$186="2800B",U191,IF($AY$186="5400B",W191,IF($AY$186=6000,X191,IF($AY$186=6600,Y191,IF($AY$186=6800,Z191,IF($AY$186=7200,AB191,IF($AY$186=7600,AC191,IF($AY$186=8200,AD191,IF($AY$186=8700,AE191,IF($AY$186=8900,AG191,IF($AY$186=9500,AH191,IF($AY$186=10000,AI191,""))))))))))))))))))))))))</f>
        <v>44300</v>
      </c>
      <c r="BA188" s="1">
        <f t="shared" ref="BA188:BA232" si="78">BC188</f>
        <v>44300</v>
      </c>
      <c r="BB188" s="163">
        <f>IF(AND(BB187&lt;=BC187),BC187,INDEX(BA187:BA232,MATCH(BB187,BC187:BC232)+(LOOKUP(BB187,BC187:BC232)&lt;&gt;BB187)))</f>
        <v>57800</v>
      </c>
      <c r="BC188" s="1">
        <f t="shared" ref="BC188:BC232" si="79">IF($BC$186=4200,F191,IF($BC$186=4800,G191,IF($BC$186="5400A",I191,IF($BC$186=3600,H191,IF($BC$186=1700,K191,IF($BC$186=1750,M191,IF($BC$186=1900,N191,IF($BC$186=2000,O191,IF($BC$186="2400A",P191,IF($BC$186="2400B",R191,IF($BC$186="2400C",S191,IF($BC$186="2800A",T191,IF($BC$186="2800B",U191,IF($BC$186="5400B",W191,IF($BC$186=6000,X191,IF($BC$186=6600,Y191,IF($BC$186=6800,Z191,IF($BC$186=7200,AB191,IF($BC$186=7600,AC191,IF($BC$186=8200,AD191,IF($BC$186=8700,AE191,IF($BC$186=8900,AG191,IF($BC$186=9500,AH191,IF($BC$186=10000,AI191,""))))))))))))))))))))))))</f>
        <v>44300</v>
      </c>
    </row>
    <row r="189" spans="1:55" ht="15" hidden="1" customHeight="1">
      <c r="B189" s="160">
        <v>4</v>
      </c>
      <c r="D189" s="150">
        <f>IF(AND(F10="Fix Pay"),"0",H10*H$5)</f>
        <v>53250.399999999994</v>
      </c>
      <c r="F189" s="7">
        <v>4200</v>
      </c>
      <c r="G189" s="8">
        <v>4800</v>
      </c>
      <c r="H189" s="8">
        <v>3600</v>
      </c>
      <c r="I189" s="9" t="s">
        <v>79</v>
      </c>
      <c r="J189" s="42"/>
      <c r="K189" s="29">
        <v>1</v>
      </c>
      <c r="L189" s="29"/>
      <c r="M189" s="29">
        <v>2</v>
      </c>
      <c r="N189" s="29">
        <v>3</v>
      </c>
      <c r="O189" s="29">
        <v>4</v>
      </c>
      <c r="P189" s="29">
        <v>5</v>
      </c>
      <c r="Q189" s="29"/>
      <c r="R189" s="29">
        <v>6</v>
      </c>
      <c r="S189" s="29">
        <v>7</v>
      </c>
      <c r="T189" s="29">
        <v>8</v>
      </c>
      <c r="U189" s="29">
        <v>9</v>
      </c>
      <c r="V189" s="29"/>
      <c r="W189" s="29">
        <v>14</v>
      </c>
      <c r="X189" s="29">
        <v>15</v>
      </c>
      <c r="Y189" s="29">
        <v>16</v>
      </c>
      <c r="Z189" s="29">
        <v>17</v>
      </c>
      <c r="AA189" s="29"/>
      <c r="AB189" s="29">
        <v>18</v>
      </c>
      <c r="AC189" s="39">
        <v>19</v>
      </c>
      <c r="AD189" s="39">
        <v>20</v>
      </c>
      <c r="AE189" s="39">
        <v>21</v>
      </c>
      <c r="AF189" s="39"/>
      <c r="AG189" s="39">
        <v>22</v>
      </c>
      <c r="AH189" s="39">
        <v>23</v>
      </c>
      <c r="AI189" s="39">
        <v>24</v>
      </c>
      <c r="AJ189" s="3"/>
      <c r="AK189" s="3"/>
      <c r="AL189" s="3"/>
      <c r="AO189" s="1">
        <f t="shared" si="72"/>
        <v>45600</v>
      </c>
      <c r="AP189" s="250"/>
      <c r="AQ189" s="50">
        <f t="shared" si="73"/>
        <v>45600</v>
      </c>
      <c r="AR189" s="50"/>
      <c r="AS189" s="1">
        <f t="shared" si="74"/>
        <v>45600</v>
      </c>
      <c r="AT189" s="250"/>
      <c r="AU189" s="1">
        <f t="shared" si="75"/>
        <v>45600</v>
      </c>
      <c r="AW189" s="1">
        <f t="shared" si="76"/>
        <v>45600</v>
      </c>
      <c r="AX189" s="151"/>
      <c r="AY189" s="1">
        <f t="shared" si="77"/>
        <v>45600</v>
      </c>
      <c r="BA189" s="1">
        <f t="shared" si="78"/>
        <v>45600</v>
      </c>
      <c r="BB189" s="151"/>
      <c r="BC189" s="1">
        <f t="shared" si="79"/>
        <v>45600</v>
      </c>
    </row>
    <row r="190" spans="1:55" ht="15" hidden="1" customHeight="1">
      <c r="C190" s="1">
        <f t="shared" ref="C190:C229" si="80">E190</f>
        <v>31100</v>
      </c>
      <c r="D190" s="151">
        <f>IF(AND(H154=""),"",ROUND(D189,0))</f>
        <v>53250</v>
      </c>
      <c r="E190" s="1">
        <f t="shared" ref="E190:E229" si="81">IF($E$188=4200,F190,IF($E$188=4800,G190,IF($E$188="5400A",I190,IF($E$188=3600,H190,IF($E$188=1700,K190,IF($E$188=1750,M190,IF($E$188=1900,N190,IF($E$188=2000,O190,IF($E$188="2400A",P190,IF($E$188="2400B",R190,IF($E$188="2400C",S190,IF($E$188="2800A",T190,IF($E$188="2800B",U190,IF($E$188="5400B",W190,IF($E$188=6000,X190,IF($E$188=6600,Y190,IF($E$188=6800,Z190,IF($E$188=7200,AB190,IF($E$188=7600,AC190,IF($E$188=8200,AD190,IF($E$188=8700,AE190,IF($E$188=8900,AG190,IF($E$188=9500,AH190,IF($E$188=10000,AI190,""))))))))))))))))))))))))</f>
        <v>31100</v>
      </c>
      <c r="F190" s="1">
        <v>26500</v>
      </c>
      <c r="G190" s="1">
        <v>31100</v>
      </c>
      <c r="H190" s="1">
        <v>23700</v>
      </c>
      <c r="I190" s="1">
        <v>39300</v>
      </c>
      <c r="K190" s="30">
        <v>12400</v>
      </c>
      <c r="L190" s="30"/>
      <c r="M190" s="30">
        <v>12600</v>
      </c>
      <c r="N190" s="31">
        <v>12800</v>
      </c>
      <c r="O190" s="30">
        <v>13500</v>
      </c>
      <c r="P190" s="31">
        <v>14600</v>
      </c>
      <c r="Q190" s="36"/>
      <c r="R190" s="36">
        <v>15100</v>
      </c>
      <c r="S190" s="142">
        <v>15700</v>
      </c>
      <c r="T190" s="143">
        <v>18500</v>
      </c>
      <c r="U190" s="143">
        <v>20100</v>
      </c>
      <c r="V190" s="143"/>
      <c r="W190" s="34">
        <v>39300</v>
      </c>
      <c r="X190" s="34">
        <v>42500</v>
      </c>
      <c r="Y190" s="31">
        <v>47200</v>
      </c>
      <c r="Z190" s="31">
        <v>49700</v>
      </c>
      <c r="AA190" s="31"/>
      <c r="AB190" s="31">
        <v>52800</v>
      </c>
      <c r="AC190" s="31">
        <v>58000</v>
      </c>
      <c r="AD190" s="31">
        <v>62300</v>
      </c>
      <c r="AE190" s="30">
        <v>86200</v>
      </c>
      <c r="AF190" s="30"/>
      <c r="AG190" s="30">
        <v>90800</v>
      </c>
      <c r="AH190" s="30">
        <v>102100</v>
      </c>
      <c r="AI190" s="37">
        <v>104200</v>
      </c>
      <c r="AJ190" s="3"/>
      <c r="AK190" s="3"/>
      <c r="AL190" s="3"/>
      <c r="AO190" s="1">
        <f t="shared" si="72"/>
        <v>47000</v>
      </c>
      <c r="AP190" s="164">
        <f>IF(AND($N$10="Fix Pay"),AQ187,AP188)</f>
        <v>56100</v>
      </c>
      <c r="AQ190" s="50">
        <f t="shared" si="73"/>
        <v>47000</v>
      </c>
      <c r="AR190" s="50"/>
      <c r="AS190" s="1">
        <f t="shared" si="74"/>
        <v>47000</v>
      </c>
      <c r="AT190" s="164">
        <f>IF(AND($S$10="Fix Pay"),AU187,AT188)</f>
        <v>56100</v>
      </c>
      <c r="AU190" s="1">
        <f t="shared" si="75"/>
        <v>47000</v>
      </c>
      <c r="AW190" s="1">
        <f t="shared" si="76"/>
        <v>47000</v>
      </c>
      <c r="AX190" s="164">
        <f>IF(AND($X$10="Fix Pay"),AY187,AX188)</f>
        <v>57800</v>
      </c>
      <c r="AY190" s="1">
        <f t="shared" si="77"/>
        <v>47000</v>
      </c>
      <c r="BA190" s="1">
        <f t="shared" si="78"/>
        <v>47000</v>
      </c>
      <c r="BB190" s="164">
        <f>IF(AND($AC$10="Fix Pay"),BC187,BB188)</f>
        <v>57800</v>
      </c>
      <c r="BC190" s="1">
        <f t="shared" si="79"/>
        <v>47000</v>
      </c>
    </row>
    <row r="191" spans="1:55" ht="15" hidden="1" customHeight="1">
      <c r="C191" s="1">
        <f t="shared" si="80"/>
        <v>44300</v>
      </c>
      <c r="D191" s="151">
        <f>IF(AND(D190&lt;=E190),E190,INDEX($C$190:$C$229,MATCH(D190,$E$190:$E$229)+(LOOKUP(D190,$E$190:$E$229)&lt;&gt;D190)))</f>
        <v>54500</v>
      </c>
      <c r="E191" s="1">
        <f t="shared" si="81"/>
        <v>44300</v>
      </c>
      <c r="F191" s="1">
        <v>37800</v>
      </c>
      <c r="G191" s="1">
        <v>44300</v>
      </c>
      <c r="H191" s="1">
        <v>33800</v>
      </c>
      <c r="I191" s="1">
        <v>53100</v>
      </c>
      <c r="K191" s="30">
        <v>17700</v>
      </c>
      <c r="L191" s="30"/>
      <c r="M191" s="30">
        <v>17900</v>
      </c>
      <c r="N191" s="31">
        <v>18200</v>
      </c>
      <c r="O191" s="30">
        <v>19200</v>
      </c>
      <c r="P191" s="31">
        <v>20800</v>
      </c>
      <c r="Q191" s="36"/>
      <c r="R191" s="36">
        <v>21500</v>
      </c>
      <c r="S191" s="142">
        <v>22400</v>
      </c>
      <c r="T191" s="143">
        <v>25300</v>
      </c>
      <c r="U191" s="143">
        <v>28700</v>
      </c>
      <c r="V191" s="143"/>
      <c r="W191" s="34">
        <v>56100</v>
      </c>
      <c r="X191" s="34">
        <v>60700</v>
      </c>
      <c r="Y191" s="31">
        <v>67300</v>
      </c>
      <c r="Z191" s="31">
        <v>71000</v>
      </c>
      <c r="AA191" s="31"/>
      <c r="AB191" s="31">
        <v>75300</v>
      </c>
      <c r="AC191" s="31">
        <v>79900</v>
      </c>
      <c r="AD191" s="31">
        <v>88900</v>
      </c>
      <c r="AE191" s="30">
        <v>123100</v>
      </c>
      <c r="AF191" s="30"/>
      <c r="AG191" s="30">
        <v>129700</v>
      </c>
      <c r="AH191" s="30">
        <v>145800</v>
      </c>
      <c r="AI191" s="37">
        <v>148800</v>
      </c>
      <c r="AJ191" s="3"/>
      <c r="AK191" s="3"/>
      <c r="AL191" s="3"/>
      <c r="AO191" s="1">
        <f t="shared" si="72"/>
        <v>48400</v>
      </c>
      <c r="AP191" s="250"/>
      <c r="AQ191" s="50">
        <f t="shared" si="73"/>
        <v>48400</v>
      </c>
      <c r="AR191" s="50"/>
      <c r="AS191" s="1">
        <f t="shared" si="74"/>
        <v>48400</v>
      </c>
      <c r="AT191" s="250"/>
      <c r="AU191" s="1">
        <f t="shared" si="75"/>
        <v>48400</v>
      </c>
      <c r="AW191" s="1">
        <f t="shared" si="76"/>
        <v>48400</v>
      </c>
      <c r="AX191" s="151"/>
      <c r="AY191" s="1">
        <f t="shared" si="77"/>
        <v>48400</v>
      </c>
      <c r="BA191" s="1">
        <f t="shared" si="78"/>
        <v>48400</v>
      </c>
      <c r="BB191" s="151"/>
      <c r="BC191" s="1">
        <f t="shared" si="79"/>
        <v>48400</v>
      </c>
    </row>
    <row r="192" spans="1:55" ht="15" hidden="1" customHeight="1">
      <c r="C192" s="1">
        <f t="shared" si="80"/>
        <v>45600</v>
      </c>
      <c r="D192" s="152">
        <f>IF(AND(D190&lt;=E190),E190,INDEX($C$190:$C$209,MATCH(D190,$E$190:$E$209)+(LOOKUP(D190,$E$190:$E$209)&lt;&gt;D190)))</f>
        <v>54500</v>
      </c>
      <c r="E192" s="1">
        <f t="shared" si="81"/>
        <v>45600</v>
      </c>
      <c r="F192" s="1">
        <v>38900</v>
      </c>
      <c r="G192" s="1">
        <v>45600</v>
      </c>
      <c r="H192" s="1">
        <v>34800</v>
      </c>
      <c r="I192" s="1">
        <v>54700</v>
      </c>
      <c r="K192" s="31">
        <v>18200</v>
      </c>
      <c r="L192" s="31"/>
      <c r="M192" s="31">
        <v>18400</v>
      </c>
      <c r="N192" s="31">
        <v>18700</v>
      </c>
      <c r="O192" s="31">
        <v>19800</v>
      </c>
      <c r="P192" s="31">
        <v>21400</v>
      </c>
      <c r="Q192" s="36"/>
      <c r="R192" s="36">
        <v>22100</v>
      </c>
      <c r="S192" s="142">
        <v>23100</v>
      </c>
      <c r="T192" s="143">
        <v>27100</v>
      </c>
      <c r="U192" s="143">
        <v>29600</v>
      </c>
      <c r="V192" s="143"/>
      <c r="W192" s="34">
        <v>57800</v>
      </c>
      <c r="X192" s="34">
        <v>62500</v>
      </c>
      <c r="Y192" s="31">
        <v>69300</v>
      </c>
      <c r="Z192" s="31">
        <v>73100</v>
      </c>
      <c r="AA192" s="31"/>
      <c r="AB192" s="31">
        <v>77600</v>
      </c>
      <c r="AC192" s="31">
        <v>82300</v>
      </c>
      <c r="AD192" s="31">
        <v>91600</v>
      </c>
      <c r="AE192" s="30">
        <v>126800</v>
      </c>
      <c r="AF192" s="30"/>
      <c r="AG192" s="30">
        <v>133600</v>
      </c>
      <c r="AH192" s="30">
        <v>150200</v>
      </c>
      <c r="AI192" s="37">
        <v>153300</v>
      </c>
      <c r="AJ192" s="3"/>
      <c r="AK192" s="3"/>
      <c r="AL192" s="3"/>
      <c r="AO192" s="1">
        <f t="shared" si="72"/>
        <v>49900</v>
      </c>
      <c r="AP192" s="250"/>
      <c r="AQ192" s="50">
        <f t="shared" si="73"/>
        <v>49900</v>
      </c>
      <c r="AR192" s="50"/>
      <c r="AS192" s="1">
        <f t="shared" si="74"/>
        <v>49900</v>
      </c>
      <c r="AT192" s="250"/>
      <c r="AU192" s="1">
        <f t="shared" si="75"/>
        <v>49900</v>
      </c>
      <c r="AW192" s="1">
        <f t="shared" si="76"/>
        <v>49900</v>
      </c>
      <c r="AX192" s="151"/>
      <c r="AY192" s="1">
        <f t="shared" si="77"/>
        <v>49900</v>
      </c>
      <c r="BA192" s="1">
        <f t="shared" si="78"/>
        <v>49900</v>
      </c>
      <c r="BB192" s="151"/>
      <c r="BC192" s="1">
        <f t="shared" si="79"/>
        <v>49900</v>
      </c>
    </row>
    <row r="193" spans="1:55" ht="15" hidden="1" customHeight="1">
      <c r="A193" s="1" t="s">
        <v>229</v>
      </c>
      <c r="C193" s="1">
        <f t="shared" si="80"/>
        <v>47000</v>
      </c>
      <c r="D193" s="153">
        <f>IF(AND(C$6="Fix Pay"),E190,D191)</f>
        <v>54500</v>
      </c>
      <c r="E193" s="1">
        <f t="shared" si="81"/>
        <v>47000</v>
      </c>
      <c r="F193" s="1">
        <v>40100</v>
      </c>
      <c r="G193" s="1">
        <v>47000</v>
      </c>
      <c r="H193" s="1">
        <v>35800</v>
      </c>
      <c r="I193" s="1">
        <v>56300</v>
      </c>
      <c r="K193" s="31">
        <v>18700</v>
      </c>
      <c r="L193" s="31"/>
      <c r="M193" s="31">
        <v>19000</v>
      </c>
      <c r="N193" s="30">
        <v>19300</v>
      </c>
      <c r="O193" s="34">
        <v>20400</v>
      </c>
      <c r="P193" s="30">
        <v>22000</v>
      </c>
      <c r="Q193" s="35"/>
      <c r="R193" s="35">
        <v>22800</v>
      </c>
      <c r="S193" s="142">
        <v>23800</v>
      </c>
      <c r="T193" s="144">
        <v>27900</v>
      </c>
      <c r="U193" s="144">
        <v>30500</v>
      </c>
      <c r="V193" s="144"/>
      <c r="W193" s="34">
        <v>59500</v>
      </c>
      <c r="X193" s="34">
        <v>64400</v>
      </c>
      <c r="Y193" s="31">
        <v>71400</v>
      </c>
      <c r="Z193" s="31">
        <v>75300</v>
      </c>
      <c r="AA193" s="31"/>
      <c r="AB193" s="31">
        <v>79900</v>
      </c>
      <c r="AC193" s="31">
        <v>84800</v>
      </c>
      <c r="AD193" s="31">
        <v>94300</v>
      </c>
      <c r="AE193" s="30">
        <v>130600</v>
      </c>
      <c r="AF193" s="30"/>
      <c r="AG193" s="37">
        <v>137600</v>
      </c>
      <c r="AH193" s="37">
        <v>154700</v>
      </c>
      <c r="AI193" s="30">
        <v>157900</v>
      </c>
      <c r="AJ193" s="3"/>
      <c r="AK193" s="3"/>
      <c r="AL193" s="3"/>
      <c r="AO193" s="1">
        <f t="shared" si="72"/>
        <v>51400</v>
      </c>
      <c r="AP193" s="155">
        <f>IF(AND(AP187&lt;=AQ187),AQ187,INDEX(AO187:AO207,MATCH(AP187,AQ187:AQ207)+(LOOKUP(AP187,AQ187:AQ207)&lt;&gt;AP187)))</f>
        <v>56100</v>
      </c>
      <c r="AQ193" s="50">
        <f t="shared" si="73"/>
        <v>51400</v>
      </c>
      <c r="AR193" s="50"/>
      <c r="AS193" s="1">
        <f t="shared" si="74"/>
        <v>51400</v>
      </c>
      <c r="AT193" s="155">
        <f>IF(AND(AT187&lt;=AU187),AU187,INDEX(AS187:AS207,MATCH(AT187,AU187:AU207)+(LOOKUP(AT187,AU187:AU207)&lt;&gt;AT187)))</f>
        <v>56100</v>
      </c>
      <c r="AU193" s="1">
        <f t="shared" si="75"/>
        <v>51400</v>
      </c>
      <c r="AW193" s="1">
        <f t="shared" si="76"/>
        <v>51400</v>
      </c>
      <c r="AX193" s="155">
        <f>IF(AND(AX187&lt;=AY187),AY187,INDEX(AW187:AW207,MATCH(AX187,AY187:AY207)+(LOOKUP(AX187,AY187:AY207)&lt;&gt;AX187)))</f>
        <v>57800</v>
      </c>
      <c r="AY193" s="1">
        <f t="shared" si="77"/>
        <v>51400</v>
      </c>
      <c r="BA193" s="1">
        <f t="shared" si="78"/>
        <v>51400</v>
      </c>
      <c r="BB193" s="155">
        <f>IF(AND(BB187&lt;=BC187),BC187,INDEX(BA187:BA207,MATCH(BB187,BC187:BC207)+(LOOKUP(BB187,BC187:BC207)&lt;&gt;BB187)))</f>
        <v>57800</v>
      </c>
      <c r="BC193" s="1">
        <f t="shared" si="79"/>
        <v>51400</v>
      </c>
    </row>
    <row r="194" spans="1:55" ht="15" hidden="1" customHeight="1">
      <c r="A194" s="1" t="s">
        <v>230</v>
      </c>
      <c r="C194" s="1">
        <f t="shared" si="80"/>
        <v>48400</v>
      </c>
      <c r="D194" s="154">
        <f>IF(E$10=A$51,D193,IF(E$10=A$52,D193,IF(E$10=A$53,D193,IF(E$10=A$54,D192,""))))</f>
        <v>54500</v>
      </c>
      <c r="E194" s="1">
        <f t="shared" si="81"/>
        <v>48400</v>
      </c>
      <c r="F194" s="1">
        <v>41300</v>
      </c>
      <c r="G194" s="1">
        <v>48400</v>
      </c>
      <c r="H194" s="1">
        <v>36900</v>
      </c>
      <c r="I194" s="1">
        <v>58000</v>
      </c>
      <c r="K194" s="31">
        <v>19300</v>
      </c>
      <c r="L194" s="31"/>
      <c r="M194" s="31">
        <v>19600</v>
      </c>
      <c r="N194" s="30">
        <v>19900</v>
      </c>
      <c r="O194" s="34">
        <v>21000</v>
      </c>
      <c r="P194" s="31">
        <v>22700</v>
      </c>
      <c r="Q194" s="36"/>
      <c r="R194" s="36">
        <v>23500</v>
      </c>
      <c r="S194" s="142">
        <v>24500</v>
      </c>
      <c r="T194" s="143">
        <v>28700</v>
      </c>
      <c r="U194" s="143">
        <v>31400</v>
      </c>
      <c r="V194" s="143"/>
      <c r="W194" s="31">
        <v>61300</v>
      </c>
      <c r="X194" s="31">
        <v>66300</v>
      </c>
      <c r="Y194" s="31">
        <v>73500</v>
      </c>
      <c r="Z194" s="31">
        <v>77600</v>
      </c>
      <c r="AA194" s="31"/>
      <c r="AB194" s="31">
        <v>82300</v>
      </c>
      <c r="AC194" s="31">
        <v>87300</v>
      </c>
      <c r="AD194" s="31">
        <v>97100</v>
      </c>
      <c r="AE194" s="34">
        <v>134500</v>
      </c>
      <c r="AF194" s="34"/>
      <c r="AG194" s="37">
        <v>141700</v>
      </c>
      <c r="AH194" s="37">
        <v>159300</v>
      </c>
      <c r="AI194" s="30">
        <v>162600</v>
      </c>
      <c r="AJ194" s="3"/>
      <c r="AK194" s="3"/>
      <c r="AL194" s="3"/>
      <c r="AO194" s="1">
        <f t="shared" si="72"/>
        <v>52900</v>
      </c>
      <c r="AP194" s="50"/>
      <c r="AQ194" s="50">
        <f t="shared" si="73"/>
        <v>52900</v>
      </c>
      <c r="AR194" s="50"/>
      <c r="AS194" s="1">
        <f t="shared" si="74"/>
        <v>52900</v>
      </c>
      <c r="AT194" s="50"/>
      <c r="AU194" s="1">
        <f t="shared" si="75"/>
        <v>52900</v>
      </c>
      <c r="AW194" s="1">
        <f t="shared" si="76"/>
        <v>52900</v>
      </c>
      <c r="AY194" s="1">
        <f t="shared" si="77"/>
        <v>52900</v>
      </c>
      <c r="BA194" s="1">
        <f t="shared" si="78"/>
        <v>52900</v>
      </c>
      <c r="BC194" s="1">
        <f t="shared" si="79"/>
        <v>52900</v>
      </c>
    </row>
    <row r="195" spans="1:55" ht="15" hidden="1" customHeight="1">
      <c r="A195" s="1" t="s">
        <v>231</v>
      </c>
      <c r="C195" s="1">
        <f t="shared" si="80"/>
        <v>49900</v>
      </c>
      <c r="E195" s="1">
        <f t="shared" si="81"/>
        <v>49900</v>
      </c>
      <c r="F195" s="1">
        <v>42500</v>
      </c>
      <c r="G195" s="1">
        <v>49900</v>
      </c>
      <c r="H195" s="1">
        <v>38000</v>
      </c>
      <c r="I195" s="1">
        <v>59700</v>
      </c>
      <c r="K195" s="32">
        <v>19900</v>
      </c>
      <c r="L195" s="32"/>
      <c r="M195" s="32">
        <v>20200</v>
      </c>
      <c r="N195" s="31">
        <v>20500</v>
      </c>
      <c r="O195" s="34">
        <v>21600</v>
      </c>
      <c r="P195" s="31">
        <v>23400</v>
      </c>
      <c r="Q195" s="36"/>
      <c r="R195" s="36">
        <v>24200</v>
      </c>
      <c r="S195" s="142">
        <v>25200</v>
      </c>
      <c r="T195" s="143">
        <v>29600</v>
      </c>
      <c r="U195" s="143">
        <v>32300</v>
      </c>
      <c r="V195" s="143"/>
      <c r="W195" s="31">
        <v>63100</v>
      </c>
      <c r="X195" s="31">
        <v>68300</v>
      </c>
      <c r="Y195" s="31">
        <v>75700</v>
      </c>
      <c r="Z195" s="31">
        <v>79900</v>
      </c>
      <c r="AA195" s="31"/>
      <c r="AB195" s="31">
        <v>84800</v>
      </c>
      <c r="AC195" s="31">
        <v>89900</v>
      </c>
      <c r="AD195" s="31">
        <v>100000</v>
      </c>
      <c r="AE195" s="30">
        <v>138500</v>
      </c>
      <c r="AF195" s="30"/>
      <c r="AG195" s="37">
        <v>146000</v>
      </c>
      <c r="AH195" s="37">
        <v>164100</v>
      </c>
      <c r="AI195" s="37">
        <v>167500</v>
      </c>
      <c r="AJ195" s="3"/>
      <c r="AK195" s="3"/>
      <c r="AL195" s="3"/>
      <c r="AO195" s="1">
        <f t="shared" si="72"/>
        <v>54500</v>
      </c>
      <c r="AP195" s="167">
        <f>IF($E10=A$51,AP193,IF($E10=A$52,AP193,IF($E10=A$53,AP193,IF($E10=A$54,AP190,""))))</f>
        <v>56100</v>
      </c>
      <c r="AQ195" s="50">
        <f t="shared" si="73"/>
        <v>54500</v>
      </c>
      <c r="AR195" s="50"/>
      <c r="AS195" s="1">
        <f t="shared" si="74"/>
        <v>54500</v>
      </c>
      <c r="AT195" s="167">
        <f>IF($E10=A$51,AT193,IF($E10=A$52,AT193,IF($E10=A$53,AT193,IF($E10=A$54,AT190,""))))</f>
        <v>56100</v>
      </c>
      <c r="AU195" s="1">
        <f t="shared" si="75"/>
        <v>54500</v>
      </c>
      <c r="AW195" s="1">
        <f t="shared" si="76"/>
        <v>54500</v>
      </c>
      <c r="AX195" s="168">
        <f>IF($E10=A$51,AX193,IF($E10=A$52,AX193,IF($E10=A$53,AX193,IF($E10=A$54,AX190,""))))</f>
        <v>57800</v>
      </c>
      <c r="AY195" s="1">
        <f t="shared" si="77"/>
        <v>54500</v>
      </c>
      <c r="BA195" s="1">
        <f t="shared" si="78"/>
        <v>54500</v>
      </c>
      <c r="BB195" s="168">
        <f>IF($E$10=A$51,BB193,IF($E$10=A$52,BB193,IF($E$10=A$53,BB193,IF($E$10=A$54,BB190,""))))</f>
        <v>57800</v>
      </c>
      <c r="BC195" s="1">
        <f t="shared" si="79"/>
        <v>54500</v>
      </c>
    </row>
    <row r="196" spans="1:55" ht="15" hidden="1" customHeight="1">
      <c r="A196" s="1" t="s">
        <v>232</v>
      </c>
      <c r="C196" s="1">
        <f t="shared" si="80"/>
        <v>51400</v>
      </c>
      <c r="E196" s="1">
        <f t="shared" si="81"/>
        <v>51400</v>
      </c>
      <c r="F196" s="1">
        <v>43800</v>
      </c>
      <c r="G196" s="1">
        <v>51400</v>
      </c>
      <c r="H196" s="1">
        <v>39100</v>
      </c>
      <c r="I196" s="1">
        <v>61500</v>
      </c>
      <c r="K196" s="33">
        <v>20500</v>
      </c>
      <c r="L196" s="33"/>
      <c r="M196" s="33">
        <v>20800</v>
      </c>
      <c r="N196" s="31">
        <v>21100</v>
      </c>
      <c r="O196" s="34">
        <v>22200</v>
      </c>
      <c r="P196" s="34">
        <v>24100</v>
      </c>
      <c r="Q196" s="145"/>
      <c r="R196" s="145">
        <v>24900</v>
      </c>
      <c r="S196" s="142">
        <v>26000</v>
      </c>
      <c r="T196" s="146">
        <v>30500</v>
      </c>
      <c r="U196" s="147">
        <v>33300</v>
      </c>
      <c r="V196" s="147"/>
      <c r="W196" s="31">
        <v>65000</v>
      </c>
      <c r="X196" s="31">
        <v>70300</v>
      </c>
      <c r="Y196" s="31">
        <v>78000</v>
      </c>
      <c r="Z196" s="31">
        <v>82300</v>
      </c>
      <c r="AA196" s="31"/>
      <c r="AB196" s="31">
        <v>87300</v>
      </c>
      <c r="AC196" s="31">
        <v>92600</v>
      </c>
      <c r="AD196" s="31">
        <v>103000</v>
      </c>
      <c r="AE196" s="30">
        <v>142700</v>
      </c>
      <c r="AF196" s="30"/>
      <c r="AG196" s="37">
        <v>150400</v>
      </c>
      <c r="AH196" s="37">
        <v>169000</v>
      </c>
      <c r="AI196" s="37">
        <v>172500</v>
      </c>
      <c r="AJ196" s="3"/>
      <c r="AK196" s="3"/>
      <c r="AL196" s="3"/>
      <c r="AO196" s="1">
        <f t="shared" si="72"/>
        <v>56100</v>
      </c>
      <c r="AP196" s="50"/>
      <c r="AQ196" s="50">
        <f t="shared" si="73"/>
        <v>56100</v>
      </c>
      <c r="AR196" s="50"/>
      <c r="AS196" s="1">
        <f t="shared" si="74"/>
        <v>56100</v>
      </c>
      <c r="AU196" s="1">
        <f t="shared" si="75"/>
        <v>56100</v>
      </c>
      <c r="AW196" s="1">
        <f t="shared" si="76"/>
        <v>56100</v>
      </c>
      <c r="AY196" s="1">
        <f t="shared" si="77"/>
        <v>56100</v>
      </c>
      <c r="BA196" s="1">
        <f t="shared" si="78"/>
        <v>56100</v>
      </c>
      <c r="BC196" s="1">
        <f t="shared" si="79"/>
        <v>56100</v>
      </c>
    </row>
    <row r="197" spans="1:55" ht="15" hidden="1" customHeight="1">
      <c r="C197" s="1">
        <f t="shared" si="80"/>
        <v>52900</v>
      </c>
      <c r="E197" s="1">
        <f t="shared" si="81"/>
        <v>52900</v>
      </c>
      <c r="F197" s="1">
        <v>45100</v>
      </c>
      <c r="G197" s="1">
        <v>52900</v>
      </c>
      <c r="H197" s="1">
        <v>40300</v>
      </c>
      <c r="I197" s="1">
        <v>63300</v>
      </c>
      <c r="K197" s="31">
        <v>21100</v>
      </c>
      <c r="L197" s="31"/>
      <c r="M197" s="31">
        <v>21400</v>
      </c>
      <c r="N197" s="31">
        <v>21700</v>
      </c>
      <c r="O197" s="34">
        <v>22900</v>
      </c>
      <c r="P197" s="31">
        <v>24800</v>
      </c>
      <c r="Q197" s="36"/>
      <c r="R197" s="36">
        <v>25600</v>
      </c>
      <c r="S197" s="142">
        <v>26800</v>
      </c>
      <c r="T197" s="143">
        <v>31400</v>
      </c>
      <c r="U197" s="146">
        <v>34300</v>
      </c>
      <c r="V197" s="146"/>
      <c r="W197" s="31">
        <v>67000</v>
      </c>
      <c r="X197" s="31">
        <v>72400</v>
      </c>
      <c r="Y197" s="31">
        <v>80300</v>
      </c>
      <c r="Z197" s="31">
        <v>84800</v>
      </c>
      <c r="AA197" s="31"/>
      <c r="AB197" s="31">
        <v>89900</v>
      </c>
      <c r="AC197" s="31">
        <v>95400</v>
      </c>
      <c r="AD197" s="31">
        <v>106100</v>
      </c>
      <c r="AE197" s="30">
        <v>147000</v>
      </c>
      <c r="AF197" s="30"/>
      <c r="AG197" s="37">
        <v>154900</v>
      </c>
      <c r="AH197" s="37">
        <v>174100</v>
      </c>
      <c r="AI197" s="30">
        <v>177700</v>
      </c>
      <c r="AJ197" s="3"/>
      <c r="AK197" s="3"/>
      <c r="AL197" s="3"/>
      <c r="AO197" s="1">
        <f t="shared" si="72"/>
        <v>57800</v>
      </c>
      <c r="AP197" s="50"/>
      <c r="AQ197" s="50">
        <f t="shared" si="73"/>
        <v>57800</v>
      </c>
      <c r="AR197" s="50"/>
      <c r="AS197" s="1">
        <f t="shared" si="74"/>
        <v>57800</v>
      </c>
      <c r="AU197" s="1">
        <f t="shared" si="75"/>
        <v>57800</v>
      </c>
      <c r="AW197" s="1">
        <f t="shared" si="76"/>
        <v>57800</v>
      </c>
      <c r="AY197" s="1">
        <f t="shared" si="77"/>
        <v>57800</v>
      </c>
      <c r="BA197" s="1">
        <f t="shared" si="78"/>
        <v>57800</v>
      </c>
      <c r="BC197" s="1">
        <f t="shared" si="79"/>
        <v>57800</v>
      </c>
    </row>
    <row r="198" spans="1:55" ht="15.75" hidden="1" customHeight="1">
      <c r="A198" s="1" t="s">
        <v>46</v>
      </c>
      <c r="C198" s="1">
        <f t="shared" si="80"/>
        <v>54500</v>
      </c>
      <c r="E198" s="1">
        <f t="shared" si="81"/>
        <v>54500</v>
      </c>
      <c r="F198" s="1">
        <v>46500</v>
      </c>
      <c r="G198" s="1">
        <v>54500</v>
      </c>
      <c r="H198" s="1">
        <v>41500</v>
      </c>
      <c r="I198" s="1">
        <v>65200</v>
      </c>
      <c r="K198" s="32">
        <v>21700</v>
      </c>
      <c r="L198" s="32"/>
      <c r="M198" s="32">
        <v>22000</v>
      </c>
      <c r="N198" s="31">
        <v>22400</v>
      </c>
      <c r="O198" s="34">
        <v>23600</v>
      </c>
      <c r="P198" s="31">
        <v>25500</v>
      </c>
      <c r="Q198" s="36"/>
      <c r="R198" s="36">
        <v>26400</v>
      </c>
      <c r="S198" s="142">
        <v>27600</v>
      </c>
      <c r="T198" s="143">
        <v>32300</v>
      </c>
      <c r="U198" s="143">
        <v>35300</v>
      </c>
      <c r="V198" s="143"/>
      <c r="W198" s="31">
        <v>69000</v>
      </c>
      <c r="X198" s="31">
        <v>74600</v>
      </c>
      <c r="Y198" s="31">
        <v>82700</v>
      </c>
      <c r="Z198" s="31">
        <v>87300</v>
      </c>
      <c r="AA198" s="31"/>
      <c r="AB198" s="31">
        <v>92600</v>
      </c>
      <c r="AC198" s="31">
        <v>98300</v>
      </c>
      <c r="AD198" s="31">
        <v>109300</v>
      </c>
      <c r="AE198" s="30">
        <v>151400</v>
      </c>
      <c r="AF198" s="30"/>
      <c r="AG198" s="37">
        <v>159500</v>
      </c>
      <c r="AH198" s="37">
        <v>179300</v>
      </c>
      <c r="AI198" s="30">
        <v>183000</v>
      </c>
      <c r="AJ198" s="3"/>
      <c r="AK198" s="3"/>
      <c r="AL198" s="3"/>
      <c r="AO198" s="1">
        <f t="shared" si="72"/>
        <v>59500</v>
      </c>
      <c r="AP198" s="50"/>
      <c r="AQ198" s="50">
        <f t="shared" si="73"/>
        <v>59500</v>
      </c>
      <c r="AR198" s="50"/>
      <c r="AS198" s="1">
        <f t="shared" si="74"/>
        <v>59500</v>
      </c>
      <c r="AU198" s="1">
        <f t="shared" si="75"/>
        <v>59500</v>
      </c>
      <c r="AW198" s="1">
        <f t="shared" si="76"/>
        <v>59500</v>
      </c>
      <c r="AY198" s="1">
        <f t="shared" si="77"/>
        <v>59500</v>
      </c>
      <c r="BA198" s="1">
        <f t="shared" si="78"/>
        <v>59500</v>
      </c>
      <c r="BC198" s="1">
        <f t="shared" si="79"/>
        <v>59500</v>
      </c>
    </row>
    <row r="199" spans="1:55" hidden="1">
      <c r="A199" s="1" t="s">
        <v>49</v>
      </c>
      <c r="C199" s="1">
        <f t="shared" si="80"/>
        <v>56100</v>
      </c>
      <c r="E199" s="1">
        <f t="shared" si="81"/>
        <v>56100</v>
      </c>
      <c r="F199" s="1">
        <v>47900</v>
      </c>
      <c r="G199" s="1">
        <v>56100</v>
      </c>
      <c r="H199" s="1">
        <v>42700</v>
      </c>
      <c r="I199" s="1">
        <v>67200</v>
      </c>
      <c r="K199" s="33">
        <v>22400</v>
      </c>
      <c r="L199" s="33"/>
      <c r="M199" s="33">
        <v>22700</v>
      </c>
      <c r="N199" s="31">
        <v>23100</v>
      </c>
      <c r="O199" s="34">
        <v>24300</v>
      </c>
      <c r="P199" s="31">
        <v>26300</v>
      </c>
      <c r="Q199" s="36"/>
      <c r="R199" s="36">
        <v>27200</v>
      </c>
      <c r="S199" s="142">
        <v>28200</v>
      </c>
      <c r="T199" s="143">
        <v>33300</v>
      </c>
      <c r="U199" s="143">
        <v>36400</v>
      </c>
      <c r="V199" s="143"/>
      <c r="W199" s="30">
        <v>71100</v>
      </c>
      <c r="X199" s="30">
        <v>76800</v>
      </c>
      <c r="Y199" s="31">
        <v>85200</v>
      </c>
      <c r="Z199" s="31">
        <v>89900</v>
      </c>
      <c r="AA199" s="31"/>
      <c r="AB199" s="31">
        <v>95400</v>
      </c>
      <c r="AC199" s="31">
        <v>101200</v>
      </c>
      <c r="AD199" s="31">
        <v>112600</v>
      </c>
      <c r="AE199" s="30">
        <v>155900</v>
      </c>
      <c r="AF199" s="30"/>
      <c r="AG199" s="37">
        <v>164300</v>
      </c>
      <c r="AH199" s="37">
        <v>184700</v>
      </c>
      <c r="AI199" s="30">
        <v>188500</v>
      </c>
      <c r="AJ199" s="3"/>
      <c r="AK199" s="3"/>
      <c r="AL199" s="3"/>
      <c r="AO199" s="1">
        <f t="shared" si="72"/>
        <v>61300</v>
      </c>
      <c r="AP199" s="50"/>
      <c r="AQ199" s="50">
        <f t="shared" si="73"/>
        <v>61300</v>
      </c>
      <c r="AR199" s="50"/>
      <c r="AS199" s="1">
        <f t="shared" si="74"/>
        <v>61300</v>
      </c>
      <c r="AU199" s="1">
        <f t="shared" si="75"/>
        <v>61300</v>
      </c>
      <c r="AW199" s="1">
        <f t="shared" si="76"/>
        <v>61300</v>
      </c>
      <c r="AY199" s="1">
        <f t="shared" si="77"/>
        <v>61300</v>
      </c>
      <c r="BA199" s="1">
        <f t="shared" si="78"/>
        <v>61300</v>
      </c>
      <c r="BC199" s="1">
        <f t="shared" si="79"/>
        <v>61300</v>
      </c>
    </row>
    <row r="200" spans="1:55" hidden="1">
      <c r="A200" s="1" t="s">
        <v>47</v>
      </c>
      <c r="C200" s="1">
        <f t="shared" si="80"/>
        <v>57800</v>
      </c>
      <c r="E200" s="1">
        <f t="shared" si="81"/>
        <v>57800</v>
      </c>
      <c r="F200" s="1">
        <v>49300</v>
      </c>
      <c r="G200" s="1">
        <v>57800</v>
      </c>
      <c r="H200" s="1">
        <v>44000</v>
      </c>
      <c r="I200" s="1">
        <v>69200</v>
      </c>
      <c r="K200" s="31">
        <v>23100</v>
      </c>
      <c r="L200" s="31"/>
      <c r="M200" s="31">
        <v>23400</v>
      </c>
      <c r="N200" s="34">
        <v>23800</v>
      </c>
      <c r="O200" s="34">
        <v>25000</v>
      </c>
      <c r="P200" s="31">
        <v>27100</v>
      </c>
      <c r="Q200" s="36"/>
      <c r="R200" s="36">
        <v>28000</v>
      </c>
      <c r="S200" s="142">
        <v>29300</v>
      </c>
      <c r="T200" s="143">
        <v>34300</v>
      </c>
      <c r="U200" s="143">
        <v>37500</v>
      </c>
      <c r="V200" s="143"/>
      <c r="W200" s="31">
        <v>73200</v>
      </c>
      <c r="X200" s="31">
        <v>79100</v>
      </c>
      <c r="Y200" s="31">
        <v>87800</v>
      </c>
      <c r="Z200" s="31">
        <v>92600</v>
      </c>
      <c r="AA200" s="31"/>
      <c r="AB200" s="31">
        <v>98300</v>
      </c>
      <c r="AC200" s="37">
        <v>104200</v>
      </c>
      <c r="AD200" s="37">
        <v>116000</v>
      </c>
      <c r="AE200" s="30">
        <v>160600</v>
      </c>
      <c r="AF200" s="30"/>
      <c r="AG200" s="30">
        <v>169200</v>
      </c>
      <c r="AH200" s="30">
        <v>190200</v>
      </c>
      <c r="AI200" s="30">
        <v>194200</v>
      </c>
      <c r="AJ200" s="3"/>
      <c r="AK200" s="3"/>
      <c r="AL200" s="3"/>
      <c r="AO200" s="1">
        <f t="shared" si="72"/>
        <v>63100</v>
      </c>
      <c r="AP200" s="50"/>
      <c r="AQ200" s="50">
        <f t="shared" si="73"/>
        <v>63100</v>
      </c>
      <c r="AR200" s="50"/>
      <c r="AS200" s="1">
        <f t="shared" si="74"/>
        <v>63100</v>
      </c>
      <c r="AU200" s="1">
        <f t="shared" si="75"/>
        <v>63100</v>
      </c>
      <c r="AW200" s="1">
        <f t="shared" si="76"/>
        <v>63100</v>
      </c>
      <c r="AY200" s="1">
        <f t="shared" si="77"/>
        <v>63100</v>
      </c>
      <c r="BA200" s="1">
        <f t="shared" si="78"/>
        <v>63100</v>
      </c>
      <c r="BC200" s="1">
        <f t="shared" si="79"/>
        <v>63100</v>
      </c>
    </row>
    <row r="201" spans="1:55" hidden="1">
      <c r="A201" s="1" t="s">
        <v>48</v>
      </c>
      <c r="C201" s="1">
        <f t="shared" si="80"/>
        <v>59500</v>
      </c>
      <c r="E201" s="1">
        <f t="shared" si="81"/>
        <v>59500</v>
      </c>
      <c r="F201" s="1">
        <v>50800</v>
      </c>
      <c r="G201" s="1">
        <v>59500</v>
      </c>
      <c r="H201" s="1">
        <v>45300</v>
      </c>
      <c r="I201" s="1">
        <v>71300</v>
      </c>
      <c r="K201" s="30">
        <v>23800</v>
      </c>
      <c r="L201" s="30"/>
      <c r="M201" s="30">
        <v>24100</v>
      </c>
      <c r="N201" s="34">
        <v>24500</v>
      </c>
      <c r="O201" s="34">
        <v>25800</v>
      </c>
      <c r="P201" s="31">
        <v>27900</v>
      </c>
      <c r="Q201" s="36"/>
      <c r="R201" s="36">
        <v>28800</v>
      </c>
      <c r="S201" s="142">
        <v>30200</v>
      </c>
      <c r="T201" s="143">
        <v>35300</v>
      </c>
      <c r="U201" s="143">
        <v>38600</v>
      </c>
      <c r="V201" s="143"/>
      <c r="W201" s="31">
        <v>75400</v>
      </c>
      <c r="X201" s="31">
        <v>81500</v>
      </c>
      <c r="Y201" s="30">
        <v>90400</v>
      </c>
      <c r="Z201" s="30">
        <v>95400</v>
      </c>
      <c r="AA201" s="30"/>
      <c r="AB201" s="30">
        <v>101200</v>
      </c>
      <c r="AC201" s="37">
        <v>107300</v>
      </c>
      <c r="AD201" s="37">
        <v>119500</v>
      </c>
      <c r="AE201" s="30">
        <v>165400</v>
      </c>
      <c r="AF201" s="30"/>
      <c r="AG201" s="37">
        <v>174300</v>
      </c>
      <c r="AH201" s="37">
        <v>195900</v>
      </c>
      <c r="AI201" s="37">
        <v>200000</v>
      </c>
      <c r="AJ201" s="3"/>
      <c r="AK201" s="3"/>
      <c r="AL201" s="3"/>
      <c r="AO201" s="1">
        <f t="shared" si="72"/>
        <v>65000</v>
      </c>
      <c r="AP201" s="50"/>
      <c r="AQ201" s="50">
        <f t="shared" si="73"/>
        <v>65000</v>
      </c>
      <c r="AR201" s="50"/>
      <c r="AS201" s="1">
        <f t="shared" si="74"/>
        <v>65000</v>
      </c>
      <c r="AU201" s="1">
        <f t="shared" si="75"/>
        <v>65000</v>
      </c>
      <c r="AW201" s="1">
        <f t="shared" si="76"/>
        <v>65000</v>
      </c>
      <c r="AY201" s="1">
        <f t="shared" si="77"/>
        <v>65000</v>
      </c>
      <c r="BA201" s="1">
        <f t="shared" si="78"/>
        <v>65000</v>
      </c>
      <c r="BC201" s="1">
        <f t="shared" si="79"/>
        <v>65000</v>
      </c>
    </row>
    <row r="202" spans="1:55" hidden="1">
      <c r="C202" s="1">
        <f t="shared" si="80"/>
        <v>61300</v>
      </c>
      <c r="E202" s="1">
        <f t="shared" si="81"/>
        <v>61300</v>
      </c>
      <c r="F202" s="1">
        <v>52300</v>
      </c>
      <c r="G202" s="1">
        <v>61300</v>
      </c>
      <c r="H202" s="1">
        <v>46700</v>
      </c>
      <c r="I202" s="1">
        <v>73400</v>
      </c>
      <c r="K202" s="31">
        <v>24500</v>
      </c>
      <c r="L202" s="31"/>
      <c r="M202" s="31">
        <v>24800</v>
      </c>
      <c r="N202" s="31">
        <v>25200</v>
      </c>
      <c r="O202" s="31">
        <v>26600</v>
      </c>
      <c r="P202" s="31">
        <v>28700</v>
      </c>
      <c r="Q202" s="36"/>
      <c r="R202" s="36">
        <v>29700</v>
      </c>
      <c r="S202" s="142">
        <v>31100</v>
      </c>
      <c r="T202" s="143">
        <v>36400</v>
      </c>
      <c r="U202" s="143">
        <v>39800</v>
      </c>
      <c r="V202" s="143"/>
      <c r="W202" s="31">
        <v>77700</v>
      </c>
      <c r="X202" s="31">
        <v>83900</v>
      </c>
      <c r="Y202" s="31">
        <v>93100</v>
      </c>
      <c r="Z202" s="31">
        <v>98300</v>
      </c>
      <c r="AA202" s="31"/>
      <c r="AB202" s="31">
        <v>104200</v>
      </c>
      <c r="AC202" s="37">
        <v>110500</v>
      </c>
      <c r="AD202" s="37">
        <v>123100</v>
      </c>
      <c r="AE202" s="30">
        <v>170400</v>
      </c>
      <c r="AF202" s="30"/>
      <c r="AG202" s="30">
        <v>179500</v>
      </c>
      <c r="AH202" s="30">
        <v>201800</v>
      </c>
      <c r="AI202" s="37">
        <v>206000</v>
      </c>
      <c r="AJ202" s="3"/>
      <c r="AK202" s="3"/>
      <c r="AL202" s="3"/>
      <c r="AO202" s="1">
        <f t="shared" si="72"/>
        <v>67000</v>
      </c>
      <c r="AP202" s="50"/>
      <c r="AQ202" s="50">
        <f t="shared" si="73"/>
        <v>67000</v>
      </c>
      <c r="AR202" s="50"/>
      <c r="AS202" s="1">
        <f t="shared" si="74"/>
        <v>67000</v>
      </c>
      <c r="AU202" s="1">
        <f t="shared" si="75"/>
        <v>67000</v>
      </c>
      <c r="AW202" s="1">
        <f t="shared" si="76"/>
        <v>67000</v>
      </c>
      <c r="AY202" s="1">
        <f t="shared" si="77"/>
        <v>67000</v>
      </c>
      <c r="BA202" s="1">
        <f t="shared" si="78"/>
        <v>67000</v>
      </c>
      <c r="BC202" s="1">
        <f t="shared" si="79"/>
        <v>67000</v>
      </c>
    </row>
    <row r="203" spans="1:55" hidden="1">
      <c r="C203" s="1">
        <f t="shared" si="80"/>
        <v>63100</v>
      </c>
      <c r="E203" s="1">
        <f t="shared" si="81"/>
        <v>63100</v>
      </c>
      <c r="F203" s="1">
        <v>53900</v>
      </c>
      <c r="G203" s="1">
        <v>63100</v>
      </c>
      <c r="H203" s="1">
        <v>48100</v>
      </c>
      <c r="I203" s="1">
        <v>75600</v>
      </c>
      <c r="K203" s="31">
        <v>25200</v>
      </c>
      <c r="L203" s="31"/>
      <c r="M203" s="31">
        <v>25500</v>
      </c>
      <c r="N203" s="34">
        <v>26000</v>
      </c>
      <c r="O203" s="30">
        <v>27400</v>
      </c>
      <c r="P203" s="31">
        <v>29600</v>
      </c>
      <c r="Q203" s="36"/>
      <c r="R203" s="36">
        <v>30600</v>
      </c>
      <c r="S203" s="142">
        <v>32000</v>
      </c>
      <c r="T203" s="143">
        <v>37500</v>
      </c>
      <c r="U203" s="143">
        <v>41000</v>
      </c>
      <c r="V203" s="143"/>
      <c r="W203" s="31">
        <v>80000</v>
      </c>
      <c r="X203" s="31">
        <v>86400</v>
      </c>
      <c r="Y203" s="30">
        <v>95900</v>
      </c>
      <c r="Z203" s="30">
        <v>101200</v>
      </c>
      <c r="AA203" s="30"/>
      <c r="AB203" s="30">
        <v>107300</v>
      </c>
      <c r="AC203" s="30">
        <v>113800</v>
      </c>
      <c r="AD203" s="30">
        <v>126800</v>
      </c>
      <c r="AE203" s="30">
        <v>175500</v>
      </c>
      <c r="AF203" s="30"/>
      <c r="AG203" s="30">
        <v>184900</v>
      </c>
      <c r="AH203" s="30">
        <v>207900</v>
      </c>
      <c r="AI203" s="31">
        <v>212200</v>
      </c>
      <c r="AJ203" s="3"/>
      <c r="AK203" s="3"/>
      <c r="AL203" s="3"/>
      <c r="AO203" s="1">
        <f t="shared" si="72"/>
        <v>69000</v>
      </c>
      <c r="AP203" s="50"/>
      <c r="AQ203" s="50">
        <f t="shared" si="73"/>
        <v>69000</v>
      </c>
      <c r="AR203" s="50"/>
      <c r="AS203" s="1">
        <f t="shared" si="74"/>
        <v>69000</v>
      </c>
      <c r="AU203" s="1">
        <f t="shared" si="75"/>
        <v>69000</v>
      </c>
      <c r="AW203" s="1">
        <f t="shared" si="76"/>
        <v>69000</v>
      </c>
      <c r="AY203" s="1">
        <f t="shared" si="77"/>
        <v>69000</v>
      </c>
      <c r="BA203" s="1">
        <f t="shared" si="78"/>
        <v>69000</v>
      </c>
      <c r="BC203" s="1">
        <f t="shared" si="79"/>
        <v>69000</v>
      </c>
    </row>
    <row r="204" spans="1:55" hidden="1">
      <c r="C204" s="1">
        <f t="shared" si="80"/>
        <v>65000</v>
      </c>
      <c r="E204" s="1">
        <f t="shared" si="81"/>
        <v>65000</v>
      </c>
      <c r="F204" s="1">
        <v>55500</v>
      </c>
      <c r="G204" s="1">
        <v>65000</v>
      </c>
      <c r="H204" s="1">
        <v>49500</v>
      </c>
      <c r="I204" s="1">
        <v>77900</v>
      </c>
      <c r="K204" s="31">
        <v>26000</v>
      </c>
      <c r="L204" s="31"/>
      <c r="M204" s="31">
        <v>26300</v>
      </c>
      <c r="N204" s="34">
        <v>26800</v>
      </c>
      <c r="O204" s="31">
        <v>28200</v>
      </c>
      <c r="P204" s="31">
        <v>30500</v>
      </c>
      <c r="Q204" s="36"/>
      <c r="R204" s="36">
        <v>31500</v>
      </c>
      <c r="S204" s="142">
        <v>33000</v>
      </c>
      <c r="T204" s="143">
        <v>38600</v>
      </c>
      <c r="U204" s="143">
        <v>42200</v>
      </c>
      <c r="V204" s="143"/>
      <c r="W204" s="31">
        <v>82400</v>
      </c>
      <c r="X204" s="31">
        <v>89000</v>
      </c>
      <c r="Y204" s="31">
        <v>98800</v>
      </c>
      <c r="Z204" s="31">
        <v>104200</v>
      </c>
      <c r="AA204" s="31"/>
      <c r="AB204" s="31">
        <v>110500</v>
      </c>
      <c r="AC204" s="37">
        <v>117200</v>
      </c>
      <c r="AD204" s="37">
        <v>130600</v>
      </c>
      <c r="AE204" s="30">
        <v>180800</v>
      </c>
      <c r="AF204" s="30"/>
      <c r="AG204" s="37">
        <v>190400</v>
      </c>
      <c r="AH204" s="37">
        <v>214100</v>
      </c>
      <c r="AI204" s="30">
        <v>218600</v>
      </c>
      <c r="AJ204" s="3"/>
      <c r="AK204" s="3"/>
      <c r="AL204" s="3"/>
      <c r="AO204" s="1">
        <f t="shared" si="72"/>
        <v>71100</v>
      </c>
      <c r="AP204" s="50"/>
      <c r="AQ204" s="50">
        <f t="shared" si="73"/>
        <v>71100</v>
      </c>
      <c r="AR204" s="50"/>
      <c r="AS204" s="1">
        <f t="shared" si="74"/>
        <v>71100</v>
      </c>
      <c r="AU204" s="1">
        <f t="shared" si="75"/>
        <v>71100</v>
      </c>
      <c r="AW204" s="1">
        <f t="shared" si="76"/>
        <v>71100</v>
      </c>
      <c r="AY204" s="1">
        <f t="shared" si="77"/>
        <v>71100</v>
      </c>
      <c r="BA204" s="1">
        <f t="shared" si="78"/>
        <v>71100</v>
      </c>
      <c r="BC204" s="1">
        <f t="shared" si="79"/>
        <v>71100</v>
      </c>
    </row>
    <row r="205" spans="1:55" hidden="1">
      <c r="C205" s="1">
        <f t="shared" si="80"/>
        <v>67000</v>
      </c>
      <c r="E205" s="1">
        <f t="shared" si="81"/>
        <v>67000</v>
      </c>
      <c r="F205" s="1">
        <v>57200</v>
      </c>
      <c r="G205" s="1">
        <v>67000</v>
      </c>
      <c r="H205" s="1">
        <v>51000</v>
      </c>
      <c r="I205" s="1">
        <v>80200</v>
      </c>
      <c r="K205" s="31">
        <v>26800</v>
      </c>
      <c r="L205" s="31"/>
      <c r="M205" s="31">
        <v>27100</v>
      </c>
      <c r="N205" s="31">
        <v>27600</v>
      </c>
      <c r="O205" s="31">
        <v>29000</v>
      </c>
      <c r="P205" s="31">
        <v>31400</v>
      </c>
      <c r="Q205" s="36"/>
      <c r="R205" s="36">
        <v>32400</v>
      </c>
      <c r="S205" s="142">
        <v>34000</v>
      </c>
      <c r="T205" s="143">
        <v>39800</v>
      </c>
      <c r="U205" s="143">
        <v>43500</v>
      </c>
      <c r="V205" s="143"/>
      <c r="W205" s="31">
        <v>84900</v>
      </c>
      <c r="X205" s="31">
        <v>91700</v>
      </c>
      <c r="Y205" s="37">
        <v>101800</v>
      </c>
      <c r="Z205" s="37">
        <v>107300</v>
      </c>
      <c r="AA205" s="37"/>
      <c r="AB205" s="37">
        <v>113800</v>
      </c>
      <c r="AC205" s="30">
        <v>120700</v>
      </c>
      <c r="AD205" s="30">
        <v>134500</v>
      </c>
      <c r="AE205" s="30">
        <v>186200</v>
      </c>
      <c r="AF205" s="30"/>
      <c r="AG205" s="37">
        <v>196100</v>
      </c>
      <c r="AH205" s="37"/>
      <c r="AI205" s="30"/>
      <c r="AJ205" s="3"/>
      <c r="AK205" s="3"/>
      <c r="AL205" s="3"/>
      <c r="AO205" s="1">
        <f t="shared" si="72"/>
        <v>73200</v>
      </c>
      <c r="AP205" s="50"/>
      <c r="AQ205" s="50">
        <f t="shared" si="73"/>
        <v>73200</v>
      </c>
      <c r="AR205" s="50"/>
      <c r="AS205" s="1">
        <f t="shared" si="74"/>
        <v>73200</v>
      </c>
      <c r="AU205" s="1">
        <f t="shared" si="75"/>
        <v>73200</v>
      </c>
      <c r="AW205" s="1">
        <f t="shared" si="76"/>
        <v>73200</v>
      </c>
      <c r="AY205" s="1">
        <f t="shared" si="77"/>
        <v>73200</v>
      </c>
      <c r="BA205" s="1">
        <f t="shared" si="78"/>
        <v>73200</v>
      </c>
      <c r="BC205" s="1">
        <f t="shared" si="79"/>
        <v>73200</v>
      </c>
    </row>
    <row r="206" spans="1:55" hidden="1">
      <c r="C206" s="1">
        <f t="shared" si="80"/>
        <v>69000</v>
      </c>
      <c r="E206" s="1">
        <f t="shared" si="81"/>
        <v>69000</v>
      </c>
      <c r="F206" s="1">
        <v>58900</v>
      </c>
      <c r="G206" s="1">
        <v>69000</v>
      </c>
      <c r="H206" s="1">
        <v>52500</v>
      </c>
      <c r="I206" s="1">
        <v>82600</v>
      </c>
      <c r="K206" s="31">
        <v>27600</v>
      </c>
      <c r="L206" s="31"/>
      <c r="M206" s="31">
        <v>27900</v>
      </c>
      <c r="N206" s="30">
        <v>28400</v>
      </c>
      <c r="O206" s="31">
        <v>29900</v>
      </c>
      <c r="P206" s="31">
        <v>32300</v>
      </c>
      <c r="Q206" s="36"/>
      <c r="R206" s="36">
        <v>33400</v>
      </c>
      <c r="S206" s="142">
        <v>35000</v>
      </c>
      <c r="T206" s="143">
        <v>41000</v>
      </c>
      <c r="U206" s="143">
        <v>44800</v>
      </c>
      <c r="V206" s="143"/>
      <c r="W206" s="31">
        <v>87400</v>
      </c>
      <c r="X206" s="31">
        <v>94500</v>
      </c>
      <c r="Y206" s="37">
        <v>104900</v>
      </c>
      <c r="Z206" s="37">
        <v>110500</v>
      </c>
      <c r="AA206" s="37"/>
      <c r="AB206" s="37">
        <v>117200</v>
      </c>
      <c r="AC206" s="37">
        <v>124300</v>
      </c>
      <c r="AD206" s="37">
        <v>138500</v>
      </c>
      <c r="AE206" s="30">
        <v>191800</v>
      </c>
      <c r="AF206" s="30"/>
      <c r="AG206" s="31">
        <v>202000</v>
      </c>
      <c r="AH206" s="31"/>
      <c r="AI206" s="148"/>
      <c r="AJ206" s="3"/>
      <c r="AK206" s="3"/>
      <c r="AL206" s="3"/>
      <c r="AO206" s="1">
        <f t="shared" si="72"/>
        <v>75400</v>
      </c>
      <c r="AP206" s="50"/>
      <c r="AQ206" s="50">
        <f t="shared" si="73"/>
        <v>75400</v>
      </c>
      <c r="AR206" s="50"/>
      <c r="AS206" s="1">
        <f t="shared" si="74"/>
        <v>75400</v>
      </c>
      <c r="AU206" s="1">
        <f t="shared" si="75"/>
        <v>75400</v>
      </c>
      <c r="AW206" s="1">
        <f t="shared" si="76"/>
        <v>75400</v>
      </c>
      <c r="AY206" s="1">
        <f t="shared" si="77"/>
        <v>75400</v>
      </c>
      <c r="BA206" s="1">
        <f t="shared" si="78"/>
        <v>75400</v>
      </c>
      <c r="BC206" s="1">
        <f t="shared" si="79"/>
        <v>75400</v>
      </c>
    </row>
    <row r="207" spans="1:55" hidden="1">
      <c r="C207" s="1">
        <f t="shared" si="80"/>
        <v>71100</v>
      </c>
      <c r="E207" s="1">
        <f t="shared" si="81"/>
        <v>71100</v>
      </c>
      <c r="F207" s="1">
        <v>60700</v>
      </c>
      <c r="G207" s="1">
        <v>71100</v>
      </c>
      <c r="H207" s="1">
        <v>54100</v>
      </c>
      <c r="I207" s="1">
        <v>85100</v>
      </c>
      <c r="K207" s="31">
        <v>28400</v>
      </c>
      <c r="L207" s="31"/>
      <c r="M207" s="31">
        <v>28700</v>
      </c>
      <c r="N207" s="31">
        <v>29300</v>
      </c>
      <c r="O207" s="31">
        <v>30800</v>
      </c>
      <c r="P207" s="31">
        <v>33300</v>
      </c>
      <c r="Q207" s="36"/>
      <c r="R207" s="36">
        <v>34400</v>
      </c>
      <c r="S207" s="142">
        <v>36100</v>
      </c>
      <c r="T207" s="143">
        <v>42200</v>
      </c>
      <c r="U207" s="143">
        <v>46100</v>
      </c>
      <c r="V207" s="143"/>
      <c r="W207" s="31">
        <v>90000</v>
      </c>
      <c r="X207" s="31">
        <v>97300</v>
      </c>
      <c r="Y207" s="37">
        <v>108000</v>
      </c>
      <c r="Z207" s="37">
        <v>113800</v>
      </c>
      <c r="AA207" s="37"/>
      <c r="AB207" s="37">
        <v>120700</v>
      </c>
      <c r="AC207" s="37">
        <v>128000</v>
      </c>
      <c r="AD207" s="37">
        <v>142700</v>
      </c>
      <c r="AE207" s="30">
        <v>197600</v>
      </c>
      <c r="AF207" s="30"/>
      <c r="AG207" s="30">
        <v>208100</v>
      </c>
      <c r="AH207" s="30"/>
      <c r="AI207" s="148"/>
      <c r="AJ207" s="3"/>
      <c r="AK207" s="3"/>
      <c r="AL207" s="3"/>
      <c r="AO207" s="1">
        <f t="shared" si="72"/>
        <v>77700</v>
      </c>
      <c r="AP207" s="50"/>
      <c r="AQ207" s="50">
        <f t="shared" si="73"/>
        <v>77700</v>
      </c>
      <c r="AR207" s="50"/>
      <c r="AS207" s="1">
        <f t="shared" si="74"/>
        <v>77700</v>
      </c>
      <c r="AU207" s="1">
        <f t="shared" si="75"/>
        <v>77700</v>
      </c>
      <c r="AW207" s="1">
        <f t="shared" si="76"/>
        <v>77700</v>
      </c>
      <c r="AY207" s="1">
        <f t="shared" si="77"/>
        <v>77700</v>
      </c>
      <c r="BA207" s="1">
        <f t="shared" si="78"/>
        <v>77700</v>
      </c>
      <c r="BC207" s="1">
        <f t="shared" si="79"/>
        <v>77700</v>
      </c>
    </row>
    <row r="208" spans="1:55" hidden="1">
      <c r="C208" s="1">
        <f t="shared" si="80"/>
        <v>73200</v>
      </c>
      <c r="E208" s="1">
        <f t="shared" si="81"/>
        <v>73200</v>
      </c>
      <c r="F208" s="1">
        <v>62500</v>
      </c>
      <c r="G208" s="1">
        <v>73200</v>
      </c>
      <c r="H208" s="1">
        <v>55700</v>
      </c>
      <c r="I208" s="1">
        <v>87700</v>
      </c>
      <c r="K208" s="31">
        <v>29300</v>
      </c>
      <c r="L208" s="31"/>
      <c r="M208" s="31">
        <v>29600</v>
      </c>
      <c r="N208" s="31">
        <v>30200</v>
      </c>
      <c r="O208" s="31">
        <v>31700</v>
      </c>
      <c r="P208" s="31">
        <v>34300</v>
      </c>
      <c r="Q208" s="36"/>
      <c r="R208" s="36">
        <v>35400</v>
      </c>
      <c r="S208" s="142">
        <v>37200</v>
      </c>
      <c r="T208" s="143">
        <v>43500</v>
      </c>
      <c r="U208" s="143">
        <v>47500</v>
      </c>
      <c r="V208" s="143"/>
      <c r="W208" s="31">
        <v>92700</v>
      </c>
      <c r="X208" s="31">
        <v>100200</v>
      </c>
      <c r="Y208" s="30">
        <v>111200</v>
      </c>
      <c r="Z208" s="30">
        <v>117200</v>
      </c>
      <c r="AA208" s="30"/>
      <c r="AB208" s="30">
        <v>124300</v>
      </c>
      <c r="AC208" s="37">
        <v>131800</v>
      </c>
      <c r="AD208" s="37">
        <v>147000</v>
      </c>
      <c r="AE208" s="34">
        <v>203500</v>
      </c>
      <c r="AF208" s="34"/>
      <c r="AG208" s="30"/>
      <c r="AH208" s="30"/>
      <c r="AI208" s="148"/>
      <c r="AJ208" s="3"/>
      <c r="AK208" s="3"/>
      <c r="AL208" s="3"/>
      <c r="AO208" s="1">
        <f t="shared" si="72"/>
        <v>80000</v>
      </c>
      <c r="AP208" s="50"/>
      <c r="AQ208" s="50">
        <f t="shared" si="73"/>
        <v>80000</v>
      </c>
      <c r="AR208" s="50"/>
      <c r="AS208" s="1">
        <f t="shared" si="74"/>
        <v>80000</v>
      </c>
      <c r="AU208" s="1">
        <f t="shared" si="75"/>
        <v>80000</v>
      </c>
      <c r="AW208" s="1">
        <f t="shared" si="76"/>
        <v>80000</v>
      </c>
      <c r="AY208" s="1">
        <f t="shared" si="77"/>
        <v>80000</v>
      </c>
      <c r="BA208" s="1">
        <f t="shared" si="78"/>
        <v>80000</v>
      </c>
      <c r="BC208" s="1">
        <f t="shared" si="79"/>
        <v>80000</v>
      </c>
    </row>
    <row r="209" spans="3:55" hidden="1">
      <c r="C209" s="1">
        <f t="shared" si="80"/>
        <v>75400</v>
      </c>
      <c r="E209" s="1">
        <f t="shared" si="81"/>
        <v>75400</v>
      </c>
      <c r="F209" s="1">
        <v>64400</v>
      </c>
      <c r="G209" s="1">
        <v>75400</v>
      </c>
      <c r="H209" s="1">
        <v>57400</v>
      </c>
      <c r="I209" s="1">
        <v>90300</v>
      </c>
      <c r="K209" s="31">
        <v>30200</v>
      </c>
      <c r="L209" s="31"/>
      <c r="M209" s="31">
        <v>30500</v>
      </c>
      <c r="N209" s="31">
        <v>31100</v>
      </c>
      <c r="O209" s="31">
        <v>32700</v>
      </c>
      <c r="P209" s="31">
        <v>35300</v>
      </c>
      <c r="Q209" s="36"/>
      <c r="R209" s="36">
        <v>36500</v>
      </c>
      <c r="S209" s="142">
        <v>38300</v>
      </c>
      <c r="T209" s="143">
        <v>44800</v>
      </c>
      <c r="U209" s="143">
        <v>48900</v>
      </c>
      <c r="V209" s="143"/>
      <c r="W209" s="31">
        <v>95500</v>
      </c>
      <c r="X209" s="31">
        <v>103200</v>
      </c>
      <c r="Y209" s="30">
        <v>114500</v>
      </c>
      <c r="Z209" s="30">
        <v>120700</v>
      </c>
      <c r="AA209" s="30"/>
      <c r="AB209" s="30">
        <v>128000</v>
      </c>
      <c r="AC209" s="30">
        <v>135800</v>
      </c>
      <c r="AD209" s="30">
        <v>151400</v>
      </c>
      <c r="AE209" s="34"/>
      <c r="AF209" s="34"/>
      <c r="AG209" s="148"/>
      <c r="AH209" s="148"/>
      <c r="AI209" s="148"/>
      <c r="AJ209" s="3"/>
      <c r="AK209" s="3"/>
      <c r="AL209" s="3"/>
      <c r="AO209" s="1">
        <f t="shared" si="72"/>
        <v>82400</v>
      </c>
      <c r="AP209" s="50"/>
      <c r="AQ209" s="50">
        <f t="shared" si="73"/>
        <v>82400</v>
      </c>
      <c r="AR209" s="50"/>
      <c r="AS209" s="1">
        <f t="shared" si="74"/>
        <v>82400</v>
      </c>
      <c r="AU209" s="1">
        <f t="shared" si="75"/>
        <v>82400</v>
      </c>
      <c r="AW209" s="1">
        <f t="shared" si="76"/>
        <v>82400</v>
      </c>
      <c r="AY209" s="1">
        <f t="shared" si="77"/>
        <v>82400</v>
      </c>
      <c r="BA209" s="1">
        <f t="shared" si="78"/>
        <v>82400</v>
      </c>
      <c r="BC209" s="1">
        <f t="shared" si="79"/>
        <v>82400</v>
      </c>
    </row>
    <row r="210" spans="3:55" hidden="1">
      <c r="C210" s="1">
        <f t="shared" si="80"/>
        <v>77700</v>
      </c>
      <c r="E210" s="1">
        <f t="shared" si="81"/>
        <v>77700</v>
      </c>
      <c r="F210" s="1">
        <v>66300</v>
      </c>
      <c r="G210" s="1">
        <v>77700</v>
      </c>
      <c r="H210" s="1">
        <v>59100</v>
      </c>
      <c r="I210" s="1">
        <v>93000</v>
      </c>
      <c r="K210" s="34">
        <v>31100</v>
      </c>
      <c r="L210" s="34"/>
      <c r="M210" s="34">
        <v>31400</v>
      </c>
      <c r="N210" s="31">
        <v>32000</v>
      </c>
      <c r="O210" s="31">
        <v>33700</v>
      </c>
      <c r="P210" s="31">
        <v>36400</v>
      </c>
      <c r="Q210" s="36"/>
      <c r="R210" s="36">
        <v>37600</v>
      </c>
      <c r="S210" s="142">
        <v>39400</v>
      </c>
      <c r="T210" s="143">
        <v>46100</v>
      </c>
      <c r="U210" s="143">
        <v>50400</v>
      </c>
      <c r="V210" s="143"/>
      <c r="W210" s="31">
        <v>98400</v>
      </c>
      <c r="X210" s="31">
        <v>106300</v>
      </c>
      <c r="Y210" s="30">
        <v>117900</v>
      </c>
      <c r="Z210" s="30">
        <v>124300</v>
      </c>
      <c r="AA210" s="30"/>
      <c r="AB210" s="30">
        <v>131800</v>
      </c>
      <c r="AC210" s="37">
        <v>139900</v>
      </c>
      <c r="AD210" s="37">
        <v>155900</v>
      </c>
      <c r="AE210" s="30"/>
      <c r="AF210" s="30"/>
      <c r="AG210" s="148"/>
      <c r="AH210" s="148"/>
      <c r="AI210" s="148"/>
      <c r="AJ210" s="3"/>
      <c r="AK210" s="3"/>
      <c r="AL210" s="3"/>
      <c r="AO210" s="1">
        <f t="shared" si="72"/>
        <v>84900</v>
      </c>
      <c r="AP210" s="50"/>
      <c r="AQ210" s="50">
        <f t="shared" si="73"/>
        <v>84900</v>
      </c>
      <c r="AR210" s="50"/>
      <c r="AS210" s="1">
        <f t="shared" si="74"/>
        <v>84900</v>
      </c>
      <c r="AU210" s="1">
        <f t="shared" si="75"/>
        <v>84900</v>
      </c>
      <c r="AW210" s="1">
        <f t="shared" si="76"/>
        <v>84900</v>
      </c>
      <c r="AY210" s="1">
        <f t="shared" si="77"/>
        <v>84900</v>
      </c>
      <c r="BA210" s="1">
        <f t="shared" si="78"/>
        <v>84900</v>
      </c>
      <c r="BC210" s="1">
        <f t="shared" si="79"/>
        <v>84900</v>
      </c>
    </row>
    <row r="211" spans="3:55" hidden="1">
      <c r="C211" s="1">
        <f t="shared" si="80"/>
        <v>80000</v>
      </c>
      <c r="E211" s="1">
        <f t="shared" si="81"/>
        <v>80000</v>
      </c>
      <c r="F211" s="31">
        <v>68300</v>
      </c>
      <c r="G211" s="35">
        <v>80000</v>
      </c>
      <c r="H211" s="30">
        <v>60900</v>
      </c>
      <c r="I211" s="31">
        <v>95800</v>
      </c>
      <c r="J211" s="31"/>
      <c r="K211" s="34">
        <v>32000</v>
      </c>
      <c r="L211" s="34"/>
      <c r="M211" s="34">
        <v>32300</v>
      </c>
      <c r="N211" s="31">
        <v>33000</v>
      </c>
      <c r="O211" s="31">
        <v>34700</v>
      </c>
      <c r="P211" s="30">
        <v>37500</v>
      </c>
      <c r="Q211" s="35"/>
      <c r="R211" s="35">
        <v>38700</v>
      </c>
      <c r="S211" s="142">
        <v>40600</v>
      </c>
      <c r="T211" s="144">
        <v>47500</v>
      </c>
      <c r="U211" s="144">
        <v>51900</v>
      </c>
      <c r="V211" s="144"/>
      <c r="W211" s="37">
        <v>101400</v>
      </c>
      <c r="X211" s="37">
        <v>109500</v>
      </c>
      <c r="Y211" s="37">
        <v>121400</v>
      </c>
      <c r="Z211" s="37">
        <v>128000</v>
      </c>
      <c r="AA211" s="37"/>
      <c r="AB211" s="37">
        <v>135800</v>
      </c>
      <c r="AC211" s="37">
        <v>144100</v>
      </c>
      <c r="AD211" s="37">
        <v>160600</v>
      </c>
      <c r="AE211" s="148"/>
      <c r="AF211" s="148"/>
      <c r="AG211" s="148"/>
      <c r="AH211" s="148"/>
      <c r="AI211" s="148"/>
      <c r="AJ211" s="3"/>
      <c r="AK211" s="3"/>
      <c r="AL211" s="3"/>
      <c r="AO211" s="1">
        <f t="shared" si="72"/>
        <v>87400</v>
      </c>
      <c r="AP211" s="50"/>
      <c r="AQ211" s="50">
        <f t="shared" si="73"/>
        <v>87400</v>
      </c>
      <c r="AR211" s="50"/>
      <c r="AS211" s="1">
        <f t="shared" si="74"/>
        <v>87400</v>
      </c>
      <c r="AU211" s="1">
        <f t="shared" si="75"/>
        <v>87400</v>
      </c>
      <c r="AW211" s="1">
        <f t="shared" si="76"/>
        <v>87400</v>
      </c>
      <c r="AY211" s="1">
        <f t="shared" si="77"/>
        <v>87400</v>
      </c>
      <c r="BA211" s="1">
        <f t="shared" si="78"/>
        <v>87400</v>
      </c>
      <c r="BC211" s="1">
        <f t="shared" si="79"/>
        <v>87400</v>
      </c>
    </row>
    <row r="212" spans="3:55" hidden="1">
      <c r="C212" s="1">
        <f t="shared" si="80"/>
        <v>82400</v>
      </c>
      <c r="E212" s="1">
        <f t="shared" si="81"/>
        <v>82400</v>
      </c>
      <c r="F212" s="31">
        <v>70300</v>
      </c>
      <c r="G212" s="36">
        <v>82400</v>
      </c>
      <c r="H212" s="31">
        <v>62700</v>
      </c>
      <c r="I212" s="31">
        <v>98700</v>
      </c>
      <c r="J212" s="31"/>
      <c r="K212" s="31">
        <v>33000</v>
      </c>
      <c r="L212" s="31"/>
      <c r="M212" s="31">
        <v>33300</v>
      </c>
      <c r="N212" s="31">
        <v>34000</v>
      </c>
      <c r="O212" s="31">
        <v>35700</v>
      </c>
      <c r="P212" s="31">
        <v>38600</v>
      </c>
      <c r="Q212" s="36"/>
      <c r="R212" s="36">
        <v>39900</v>
      </c>
      <c r="S212" s="142">
        <v>41800</v>
      </c>
      <c r="T212" s="143">
        <v>48900</v>
      </c>
      <c r="U212" s="143">
        <v>53500</v>
      </c>
      <c r="V212" s="143"/>
      <c r="W212" s="37">
        <v>104400</v>
      </c>
      <c r="X212" s="37">
        <v>112800</v>
      </c>
      <c r="Y212" s="37">
        <v>125000</v>
      </c>
      <c r="Z212" s="37">
        <v>131800</v>
      </c>
      <c r="AA212" s="37"/>
      <c r="AB212" s="37">
        <v>139900</v>
      </c>
      <c r="AC212" s="37">
        <v>148400</v>
      </c>
      <c r="AD212" s="37">
        <v>165400</v>
      </c>
      <c r="AE212" s="148"/>
      <c r="AF212" s="148"/>
      <c r="AG212" s="148"/>
      <c r="AH212" s="148"/>
      <c r="AI212" s="148"/>
      <c r="AJ212" s="3"/>
      <c r="AK212" s="3"/>
      <c r="AL212" s="3"/>
      <c r="AO212" s="1">
        <f t="shared" si="72"/>
        <v>90000</v>
      </c>
      <c r="AP212" s="50"/>
      <c r="AQ212" s="50">
        <f t="shared" si="73"/>
        <v>90000</v>
      </c>
      <c r="AR212" s="50"/>
      <c r="AS212" s="1">
        <f t="shared" si="74"/>
        <v>90000</v>
      </c>
      <c r="AU212" s="1">
        <f t="shared" si="75"/>
        <v>90000</v>
      </c>
      <c r="AW212" s="1">
        <f t="shared" si="76"/>
        <v>90000</v>
      </c>
      <c r="AY212" s="1">
        <f t="shared" si="77"/>
        <v>90000</v>
      </c>
      <c r="BA212" s="1">
        <f t="shared" si="78"/>
        <v>90000</v>
      </c>
      <c r="BC212" s="1">
        <f t="shared" si="79"/>
        <v>90000</v>
      </c>
    </row>
    <row r="213" spans="3:55" hidden="1">
      <c r="C213" s="1">
        <f t="shared" si="80"/>
        <v>84900</v>
      </c>
      <c r="E213" s="1">
        <f t="shared" si="81"/>
        <v>84900</v>
      </c>
      <c r="F213" s="30">
        <v>72400</v>
      </c>
      <c r="G213" s="35">
        <v>84900</v>
      </c>
      <c r="H213" s="31">
        <v>64600</v>
      </c>
      <c r="I213" s="37">
        <v>101700</v>
      </c>
      <c r="J213" s="37"/>
      <c r="K213" s="31">
        <v>34000</v>
      </c>
      <c r="L213" s="31"/>
      <c r="M213" s="31">
        <v>34300</v>
      </c>
      <c r="N213" s="31">
        <v>35000</v>
      </c>
      <c r="O213" s="30">
        <v>36800</v>
      </c>
      <c r="P213" s="31">
        <v>39800</v>
      </c>
      <c r="Q213" s="36"/>
      <c r="R213" s="36">
        <v>41100</v>
      </c>
      <c r="S213" s="142">
        <v>43300</v>
      </c>
      <c r="T213" s="143">
        <v>50400</v>
      </c>
      <c r="U213" s="143">
        <v>55100</v>
      </c>
      <c r="V213" s="143"/>
      <c r="W213" s="37">
        <v>107500</v>
      </c>
      <c r="X213" s="37">
        <v>116200</v>
      </c>
      <c r="Y213" s="30">
        <v>128800</v>
      </c>
      <c r="Z213" s="30">
        <v>135800</v>
      </c>
      <c r="AA213" s="30"/>
      <c r="AB213" s="30">
        <v>144100</v>
      </c>
      <c r="AC213" s="30">
        <v>152900</v>
      </c>
      <c r="AD213" s="30">
        <v>170400</v>
      </c>
      <c r="AE213" s="3"/>
      <c r="AF213" s="3"/>
      <c r="AG213" s="3"/>
      <c r="AH213" s="3"/>
      <c r="AI213" s="3"/>
      <c r="AJ213" s="3"/>
      <c r="AK213" s="3"/>
      <c r="AL213" s="3"/>
      <c r="AO213" s="1">
        <f t="shared" si="72"/>
        <v>92700</v>
      </c>
      <c r="AP213" s="50"/>
      <c r="AQ213" s="50">
        <f t="shared" si="73"/>
        <v>92700</v>
      </c>
      <c r="AR213" s="50"/>
      <c r="AS213" s="1">
        <f t="shared" si="74"/>
        <v>92700</v>
      </c>
      <c r="AU213" s="1">
        <f t="shared" si="75"/>
        <v>92700</v>
      </c>
      <c r="AW213" s="1">
        <f t="shared" si="76"/>
        <v>92700</v>
      </c>
      <c r="AY213" s="1">
        <f t="shared" si="77"/>
        <v>92700</v>
      </c>
      <c r="BA213" s="1">
        <f t="shared" si="78"/>
        <v>92700</v>
      </c>
      <c r="BC213" s="1">
        <f t="shared" si="79"/>
        <v>92700</v>
      </c>
    </row>
    <row r="214" spans="3:55" hidden="1">
      <c r="C214" s="1">
        <f t="shared" si="80"/>
        <v>87400</v>
      </c>
      <c r="E214" s="1">
        <f t="shared" si="81"/>
        <v>87400</v>
      </c>
      <c r="F214" s="31">
        <v>74600</v>
      </c>
      <c r="G214" s="35">
        <v>87400</v>
      </c>
      <c r="H214" s="31">
        <v>66500</v>
      </c>
      <c r="I214" s="37">
        <v>104800</v>
      </c>
      <c r="J214" s="37"/>
      <c r="K214" s="31">
        <v>35000</v>
      </c>
      <c r="L214" s="31"/>
      <c r="M214" s="31">
        <v>35300</v>
      </c>
      <c r="N214" s="31">
        <v>36100</v>
      </c>
      <c r="O214" s="31">
        <v>37900</v>
      </c>
      <c r="P214" s="34">
        <v>41000</v>
      </c>
      <c r="Q214" s="145"/>
      <c r="R214" s="145">
        <v>42300</v>
      </c>
      <c r="S214" s="142">
        <v>44400</v>
      </c>
      <c r="T214" s="146">
        <v>51900</v>
      </c>
      <c r="U214" s="146">
        <v>56800</v>
      </c>
      <c r="V214" s="146"/>
      <c r="W214" s="30">
        <v>110700</v>
      </c>
      <c r="X214" s="30">
        <v>119700</v>
      </c>
      <c r="Y214" s="37">
        <v>132700</v>
      </c>
      <c r="Z214" s="37">
        <v>139900</v>
      </c>
      <c r="AA214" s="37"/>
      <c r="AB214" s="37">
        <v>148400</v>
      </c>
      <c r="AC214" s="30">
        <v>157500</v>
      </c>
      <c r="AD214" s="30">
        <v>175500</v>
      </c>
      <c r="AE214" s="3"/>
      <c r="AF214" s="3"/>
      <c r="AG214" s="3"/>
      <c r="AH214" s="3"/>
      <c r="AI214" s="3"/>
      <c r="AJ214" s="3"/>
      <c r="AK214" s="3"/>
      <c r="AL214" s="3"/>
      <c r="AO214" s="1">
        <f t="shared" si="72"/>
        <v>95500</v>
      </c>
      <c r="AP214" s="50"/>
      <c r="AQ214" s="50">
        <f t="shared" si="73"/>
        <v>95500</v>
      </c>
      <c r="AR214" s="50"/>
      <c r="AS214" s="1">
        <f t="shared" si="74"/>
        <v>95500</v>
      </c>
      <c r="AU214" s="1">
        <f t="shared" si="75"/>
        <v>95500</v>
      </c>
      <c r="AW214" s="1">
        <f t="shared" si="76"/>
        <v>95500</v>
      </c>
      <c r="AY214" s="1">
        <f t="shared" si="77"/>
        <v>95500</v>
      </c>
      <c r="BA214" s="1">
        <f t="shared" si="78"/>
        <v>95500</v>
      </c>
      <c r="BC214" s="1">
        <f t="shared" si="79"/>
        <v>95500</v>
      </c>
    </row>
    <row r="215" spans="3:55" hidden="1">
      <c r="C215" s="1">
        <f t="shared" si="80"/>
        <v>90000</v>
      </c>
      <c r="E215" s="1">
        <f t="shared" si="81"/>
        <v>90000</v>
      </c>
      <c r="F215" s="31">
        <v>76800</v>
      </c>
      <c r="G215" s="36">
        <v>90000</v>
      </c>
      <c r="H215" s="30">
        <v>68500</v>
      </c>
      <c r="I215" s="37">
        <v>107900</v>
      </c>
      <c r="J215" s="37"/>
      <c r="K215" s="31">
        <v>36100</v>
      </c>
      <c r="L215" s="31"/>
      <c r="M215" s="31">
        <v>36400</v>
      </c>
      <c r="N215" s="31">
        <v>37200</v>
      </c>
      <c r="O215" s="31">
        <v>39000</v>
      </c>
      <c r="P215" s="34">
        <v>42200</v>
      </c>
      <c r="Q215" s="145"/>
      <c r="R215" s="145">
        <v>43600</v>
      </c>
      <c r="S215" s="142">
        <v>45700</v>
      </c>
      <c r="T215" s="146">
        <v>53500</v>
      </c>
      <c r="U215" s="146">
        <v>58500</v>
      </c>
      <c r="V215" s="146"/>
      <c r="W215" s="30">
        <v>114000</v>
      </c>
      <c r="X215" s="30">
        <v>123300</v>
      </c>
      <c r="Y215" s="30">
        <v>136700</v>
      </c>
      <c r="Z215" s="30">
        <v>144100</v>
      </c>
      <c r="AA215" s="30"/>
      <c r="AB215" s="30">
        <v>152900</v>
      </c>
      <c r="AC215" s="37">
        <v>162200</v>
      </c>
      <c r="AD215" s="37">
        <v>180800</v>
      </c>
      <c r="AE215" s="3"/>
      <c r="AF215" s="3"/>
      <c r="AG215" s="3"/>
      <c r="AH215" s="3"/>
      <c r="AI215" s="3"/>
      <c r="AJ215" s="3"/>
      <c r="AK215" s="3"/>
      <c r="AL215" s="3"/>
      <c r="AO215" s="1">
        <f t="shared" si="72"/>
        <v>98400</v>
      </c>
      <c r="AP215" s="50"/>
      <c r="AQ215" s="50">
        <f t="shared" si="73"/>
        <v>98400</v>
      </c>
      <c r="AR215" s="50"/>
      <c r="AS215" s="1">
        <f t="shared" si="74"/>
        <v>98400</v>
      </c>
      <c r="AU215" s="1">
        <f t="shared" si="75"/>
        <v>98400</v>
      </c>
      <c r="AW215" s="1">
        <f t="shared" si="76"/>
        <v>98400</v>
      </c>
      <c r="AY215" s="1">
        <f t="shared" si="77"/>
        <v>98400</v>
      </c>
      <c r="BA215" s="1">
        <f t="shared" si="78"/>
        <v>98400</v>
      </c>
      <c r="BC215" s="1">
        <f t="shared" si="79"/>
        <v>98400</v>
      </c>
    </row>
    <row r="216" spans="3:55" hidden="1">
      <c r="C216" s="1">
        <f t="shared" si="80"/>
        <v>92700</v>
      </c>
      <c r="E216" s="1">
        <f t="shared" si="81"/>
        <v>92700</v>
      </c>
      <c r="F216" s="30">
        <v>79100</v>
      </c>
      <c r="G216" s="36">
        <v>92700</v>
      </c>
      <c r="H216" s="31">
        <v>70600</v>
      </c>
      <c r="I216" s="30">
        <v>111100</v>
      </c>
      <c r="J216" s="30"/>
      <c r="K216" s="34">
        <v>37200</v>
      </c>
      <c r="L216" s="34"/>
      <c r="M216" s="34">
        <v>37500</v>
      </c>
      <c r="N216" s="30">
        <v>38300</v>
      </c>
      <c r="O216" s="31">
        <v>40200</v>
      </c>
      <c r="P216" s="34">
        <v>43500</v>
      </c>
      <c r="Q216" s="145"/>
      <c r="R216" s="145">
        <v>44900</v>
      </c>
      <c r="S216" s="142">
        <v>47100</v>
      </c>
      <c r="T216" s="146">
        <v>55100</v>
      </c>
      <c r="U216" s="146">
        <v>60300</v>
      </c>
      <c r="V216" s="146"/>
      <c r="W216" s="30">
        <v>117400</v>
      </c>
      <c r="X216" s="30">
        <v>127000</v>
      </c>
      <c r="Y216" s="37">
        <v>140800</v>
      </c>
      <c r="Z216" s="37">
        <v>148400</v>
      </c>
      <c r="AA216" s="37"/>
      <c r="AB216" s="37">
        <v>157500</v>
      </c>
      <c r="AC216" s="37">
        <v>167100</v>
      </c>
      <c r="AD216" s="37">
        <v>186200</v>
      </c>
      <c r="AE216" s="3"/>
      <c r="AF216" s="3"/>
      <c r="AG216" s="3"/>
      <c r="AH216" s="3"/>
      <c r="AI216" s="3"/>
      <c r="AJ216" s="3"/>
      <c r="AK216" s="3"/>
      <c r="AL216" s="3"/>
      <c r="AO216" s="1">
        <f t="shared" si="72"/>
        <v>101400</v>
      </c>
      <c r="AP216" s="50"/>
      <c r="AQ216" s="50">
        <f t="shared" si="73"/>
        <v>101400</v>
      </c>
      <c r="AR216" s="50"/>
      <c r="AS216" s="1">
        <f t="shared" si="74"/>
        <v>101400</v>
      </c>
      <c r="AU216" s="1">
        <f t="shared" si="75"/>
        <v>101400</v>
      </c>
      <c r="AW216" s="1">
        <f t="shared" si="76"/>
        <v>101400</v>
      </c>
      <c r="AY216" s="1">
        <f t="shared" si="77"/>
        <v>101400</v>
      </c>
      <c r="BA216" s="1">
        <f t="shared" si="78"/>
        <v>101400</v>
      </c>
      <c r="BC216" s="1">
        <f t="shared" si="79"/>
        <v>101400</v>
      </c>
    </row>
    <row r="217" spans="3:55" hidden="1">
      <c r="C217" s="1">
        <f t="shared" si="80"/>
        <v>95500</v>
      </c>
      <c r="E217" s="1">
        <f t="shared" si="81"/>
        <v>95500</v>
      </c>
      <c r="F217" s="30">
        <v>81500</v>
      </c>
      <c r="G217" s="35">
        <v>95500</v>
      </c>
      <c r="H217" s="31">
        <v>72700</v>
      </c>
      <c r="I217" s="30">
        <v>114400</v>
      </c>
      <c r="J217" s="30"/>
      <c r="K217" s="34">
        <v>38300</v>
      </c>
      <c r="L217" s="34"/>
      <c r="M217" s="34">
        <v>38600</v>
      </c>
      <c r="N217" s="31">
        <v>39400</v>
      </c>
      <c r="O217" s="31">
        <v>41400</v>
      </c>
      <c r="P217" s="30">
        <v>44800</v>
      </c>
      <c r="Q217" s="35"/>
      <c r="R217" s="35">
        <v>46200</v>
      </c>
      <c r="S217" s="142">
        <v>48500</v>
      </c>
      <c r="T217" s="144">
        <v>56800</v>
      </c>
      <c r="U217" s="144">
        <v>62100</v>
      </c>
      <c r="V217" s="144"/>
      <c r="W217" s="37">
        <v>120900</v>
      </c>
      <c r="X217" s="37">
        <v>130800</v>
      </c>
      <c r="Y217" s="37">
        <v>145000</v>
      </c>
      <c r="Z217" s="37">
        <v>152900</v>
      </c>
      <c r="AA217" s="37"/>
      <c r="AB217" s="37">
        <v>162200</v>
      </c>
      <c r="AC217" s="30">
        <v>172100</v>
      </c>
      <c r="AD217" s="30">
        <v>191800</v>
      </c>
      <c r="AE217" s="3"/>
      <c r="AF217" s="3"/>
      <c r="AG217" s="3"/>
      <c r="AH217" s="3"/>
      <c r="AI217" s="3"/>
      <c r="AJ217" s="3"/>
      <c r="AK217" s="3"/>
      <c r="AL217" s="3"/>
      <c r="AO217" s="1">
        <f t="shared" si="72"/>
        <v>104400</v>
      </c>
      <c r="AP217" s="50"/>
      <c r="AQ217" s="50">
        <f t="shared" si="73"/>
        <v>104400</v>
      </c>
      <c r="AR217" s="50"/>
      <c r="AS217" s="1">
        <f t="shared" si="74"/>
        <v>104400</v>
      </c>
      <c r="AU217" s="1">
        <f t="shared" si="75"/>
        <v>104400</v>
      </c>
      <c r="AW217" s="1">
        <f t="shared" si="76"/>
        <v>104400</v>
      </c>
      <c r="AY217" s="1">
        <f t="shared" si="77"/>
        <v>104400</v>
      </c>
      <c r="BA217" s="1">
        <f t="shared" si="78"/>
        <v>104400</v>
      </c>
      <c r="BC217" s="1">
        <f t="shared" si="79"/>
        <v>104400</v>
      </c>
    </row>
    <row r="218" spans="3:55" hidden="1">
      <c r="C218" s="1">
        <f t="shared" si="80"/>
        <v>98400</v>
      </c>
      <c r="E218" s="1">
        <f t="shared" si="81"/>
        <v>98400</v>
      </c>
      <c r="F218" s="31">
        <v>83900</v>
      </c>
      <c r="G218" s="35">
        <v>98400</v>
      </c>
      <c r="H218" s="31">
        <v>74900</v>
      </c>
      <c r="I218" s="30">
        <v>117800</v>
      </c>
      <c r="J218" s="30"/>
      <c r="K218" s="34">
        <v>39400</v>
      </c>
      <c r="L218" s="34"/>
      <c r="M218" s="34">
        <v>39800</v>
      </c>
      <c r="N218" s="31">
        <v>40600</v>
      </c>
      <c r="O218" s="31">
        <v>42600</v>
      </c>
      <c r="P218" s="34">
        <v>46100</v>
      </c>
      <c r="Q218" s="145"/>
      <c r="R218" s="145">
        <v>47600</v>
      </c>
      <c r="S218" s="142">
        <v>50000</v>
      </c>
      <c r="T218" s="146">
        <v>58500</v>
      </c>
      <c r="U218" s="146">
        <v>64000</v>
      </c>
      <c r="V218" s="146"/>
      <c r="W218" s="37">
        <v>124500</v>
      </c>
      <c r="X218" s="37">
        <v>134700</v>
      </c>
      <c r="Y218" s="37">
        <v>149400</v>
      </c>
      <c r="Z218" s="37">
        <v>157500</v>
      </c>
      <c r="AA218" s="37"/>
      <c r="AB218" s="37">
        <v>167100</v>
      </c>
      <c r="AC218" s="30">
        <v>177300</v>
      </c>
      <c r="AD218" s="30">
        <v>197600</v>
      </c>
      <c r="AE218" s="3"/>
      <c r="AF218" s="3"/>
      <c r="AG218" s="3"/>
      <c r="AH218" s="3"/>
      <c r="AI218" s="3"/>
      <c r="AJ218" s="3"/>
      <c r="AK218" s="3"/>
      <c r="AL218" s="3"/>
      <c r="AO218" s="1">
        <f t="shared" si="72"/>
        <v>107500</v>
      </c>
      <c r="AP218" s="50"/>
      <c r="AQ218" s="50">
        <f t="shared" si="73"/>
        <v>107500</v>
      </c>
      <c r="AR218" s="50"/>
      <c r="AS218" s="1">
        <f t="shared" si="74"/>
        <v>107500</v>
      </c>
      <c r="AU218" s="1">
        <f t="shared" si="75"/>
        <v>107500</v>
      </c>
      <c r="AW218" s="1">
        <f t="shared" si="76"/>
        <v>107500</v>
      </c>
      <c r="AY218" s="1">
        <f t="shared" si="77"/>
        <v>107500</v>
      </c>
      <c r="BA218" s="1">
        <f t="shared" si="78"/>
        <v>107500</v>
      </c>
      <c r="BC218" s="1">
        <f t="shared" si="79"/>
        <v>107500</v>
      </c>
    </row>
    <row r="219" spans="3:55" hidden="1">
      <c r="C219" s="1">
        <f t="shared" si="80"/>
        <v>101400</v>
      </c>
      <c r="E219" s="1">
        <f t="shared" si="81"/>
        <v>101400</v>
      </c>
      <c r="F219" s="30">
        <v>86400</v>
      </c>
      <c r="G219" s="35">
        <v>101400</v>
      </c>
      <c r="H219" s="31">
        <v>77100</v>
      </c>
      <c r="I219" s="37">
        <v>121300</v>
      </c>
      <c r="J219" s="37"/>
      <c r="K219" s="31">
        <v>40600</v>
      </c>
      <c r="L219" s="31"/>
      <c r="M219" s="31">
        <v>41000</v>
      </c>
      <c r="N219" s="31">
        <v>41800</v>
      </c>
      <c r="O219" s="31">
        <v>43900</v>
      </c>
      <c r="P219" s="34">
        <v>47500</v>
      </c>
      <c r="Q219" s="145"/>
      <c r="R219" s="145">
        <v>49000</v>
      </c>
      <c r="S219" s="142">
        <v>51500</v>
      </c>
      <c r="T219" s="146">
        <v>60300</v>
      </c>
      <c r="U219" s="146">
        <v>65900</v>
      </c>
      <c r="V219" s="146"/>
      <c r="W219" s="37">
        <v>128200</v>
      </c>
      <c r="X219" s="37">
        <v>138700</v>
      </c>
      <c r="Y219" s="30">
        <v>153900</v>
      </c>
      <c r="Z219" s="30">
        <v>162200</v>
      </c>
      <c r="AA219" s="30"/>
      <c r="AB219" s="30">
        <v>172100</v>
      </c>
      <c r="AC219" s="30">
        <v>182600</v>
      </c>
      <c r="AD219" s="30">
        <v>203500</v>
      </c>
      <c r="AE219" s="3"/>
      <c r="AF219" s="3"/>
      <c r="AG219" s="3"/>
      <c r="AH219" s="3"/>
      <c r="AI219" s="3"/>
      <c r="AJ219" s="3"/>
      <c r="AK219" s="3"/>
      <c r="AL219" s="3"/>
      <c r="AO219" s="1">
        <f t="shared" si="72"/>
        <v>110700</v>
      </c>
      <c r="AP219" s="50"/>
      <c r="AQ219" s="50">
        <f t="shared" si="73"/>
        <v>110700</v>
      </c>
      <c r="AR219" s="50"/>
      <c r="AS219" s="1">
        <f t="shared" si="74"/>
        <v>110700</v>
      </c>
      <c r="AU219" s="1">
        <f t="shared" si="75"/>
        <v>110700</v>
      </c>
      <c r="AW219" s="1">
        <f t="shared" si="76"/>
        <v>110700</v>
      </c>
      <c r="AY219" s="1">
        <f t="shared" si="77"/>
        <v>110700</v>
      </c>
      <c r="BA219" s="1">
        <f t="shared" si="78"/>
        <v>110700</v>
      </c>
      <c r="BC219" s="1">
        <f t="shared" si="79"/>
        <v>110700</v>
      </c>
    </row>
    <row r="220" spans="3:55" hidden="1">
      <c r="C220" s="1">
        <f t="shared" si="80"/>
        <v>104400</v>
      </c>
      <c r="E220" s="1">
        <f t="shared" si="81"/>
        <v>104400</v>
      </c>
      <c r="F220" s="30">
        <v>89000</v>
      </c>
      <c r="G220" s="35">
        <v>104400</v>
      </c>
      <c r="H220" s="31">
        <v>79400</v>
      </c>
      <c r="I220" s="37">
        <v>124900</v>
      </c>
      <c r="J220" s="37"/>
      <c r="K220" s="31">
        <v>41800</v>
      </c>
      <c r="L220" s="31"/>
      <c r="M220" s="31">
        <v>42200</v>
      </c>
      <c r="N220" s="31">
        <v>43100</v>
      </c>
      <c r="O220" s="30">
        <v>45200</v>
      </c>
      <c r="P220" s="31">
        <v>48900</v>
      </c>
      <c r="Q220" s="36"/>
      <c r="R220" s="36">
        <v>50500</v>
      </c>
      <c r="S220" s="142">
        <v>53000</v>
      </c>
      <c r="T220" s="143">
        <v>62100</v>
      </c>
      <c r="U220" s="143">
        <v>67900</v>
      </c>
      <c r="V220" s="143"/>
      <c r="W220" s="30">
        <v>132000</v>
      </c>
      <c r="X220" s="30">
        <v>142900</v>
      </c>
      <c r="Y220" s="37">
        <v>158500</v>
      </c>
      <c r="Z220" s="37">
        <v>167100</v>
      </c>
      <c r="AA220" s="37"/>
      <c r="AB220" s="37">
        <v>177300</v>
      </c>
      <c r="AC220" s="30">
        <v>188100</v>
      </c>
      <c r="AD220" s="30"/>
      <c r="AE220" s="3"/>
      <c r="AF220" s="3"/>
      <c r="AG220" s="3"/>
      <c r="AH220" s="3"/>
      <c r="AI220" s="3"/>
      <c r="AJ220" s="3"/>
      <c r="AK220" s="3"/>
      <c r="AL220" s="3"/>
      <c r="AO220" s="1">
        <f t="shared" si="72"/>
        <v>114000</v>
      </c>
      <c r="AP220" s="50"/>
      <c r="AQ220" s="50">
        <f t="shared" si="73"/>
        <v>114000</v>
      </c>
      <c r="AR220" s="50"/>
      <c r="AS220" s="1">
        <f t="shared" si="74"/>
        <v>114000</v>
      </c>
      <c r="AU220" s="1">
        <f t="shared" si="75"/>
        <v>114000</v>
      </c>
      <c r="AW220" s="1">
        <f t="shared" si="76"/>
        <v>114000</v>
      </c>
      <c r="AY220" s="1">
        <f t="shared" si="77"/>
        <v>114000</v>
      </c>
      <c r="BA220" s="1">
        <f t="shared" si="78"/>
        <v>114000</v>
      </c>
      <c r="BC220" s="1">
        <f t="shared" si="79"/>
        <v>114000</v>
      </c>
    </row>
    <row r="221" spans="3:55" hidden="1">
      <c r="C221" s="1">
        <f t="shared" si="80"/>
        <v>107500</v>
      </c>
      <c r="E221" s="1">
        <f t="shared" si="81"/>
        <v>107500</v>
      </c>
      <c r="F221" s="30">
        <v>91700</v>
      </c>
      <c r="G221" s="35">
        <v>107500</v>
      </c>
      <c r="H221" s="30">
        <v>81800</v>
      </c>
      <c r="I221" s="37">
        <v>128600</v>
      </c>
      <c r="J221" s="37"/>
      <c r="K221" s="31">
        <v>43100</v>
      </c>
      <c r="L221" s="31"/>
      <c r="M221" s="31">
        <v>43500</v>
      </c>
      <c r="N221" s="31">
        <v>44400</v>
      </c>
      <c r="O221" s="31">
        <v>46600</v>
      </c>
      <c r="P221" s="30">
        <v>50400</v>
      </c>
      <c r="Q221" s="35"/>
      <c r="R221" s="35">
        <v>52000</v>
      </c>
      <c r="S221" s="142">
        <v>54600</v>
      </c>
      <c r="T221" s="144">
        <v>64000</v>
      </c>
      <c r="U221" s="144">
        <v>69900</v>
      </c>
      <c r="V221" s="144"/>
      <c r="W221" s="37">
        <v>136000</v>
      </c>
      <c r="X221" s="37">
        <v>147200</v>
      </c>
      <c r="Y221" s="37">
        <v>163300</v>
      </c>
      <c r="Z221" s="37">
        <v>172100</v>
      </c>
      <c r="AA221" s="37"/>
      <c r="AB221" s="37">
        <v>182600</v>
      </c>
      <c r="AC221" s="30">
        <v>193700</v>
      </c>
      <c r="AD221" s="30"/>
      <c r="AE221" s="3"/>
      <c r="AF221" s="3"/>
      <c r="AG221" s="3"/>
      <c r="AH221" s="3"/>
      <c r="AI221" s="3"/>
      <c r="AJ221" s="3"/>
      <c r="AK221" s="3"/>
      <c r="AL221" s="3"/>
      <c r="AO221" s="1">
        <f t="shared" si="72"/>
        <v>117400</v>
      </c>
      <c r="AP221" s="50"/>
      <c r="AQ221" s="50">
        <f t="shared" si="73"/>
        <v>117400</v>
      </c>
      <c r="AR221" s="50"/>
      <c r="AS221" s="1">
        <f t="shared" si="74"/>
        <v>117400</v>
      </c>
      <c r="AU221" s="1">
        <f t="shared" si="75"/>
        <v>117400</v>
      </c>
      <c r="AW221" s="1">
        <f t="shared" si="76"/>
        <v>117400</v>
      </c>
      <c r="AY221" s="1">
        <f t="shared" si="77"/>
        <v>117400</v>
      </c>
      <c r="BA221" s="1">
        <f t="shared" si="78"/>
        <v>117400</v>
      </c>
      <c r="BC221" s="1">
        <f t="shared" si="79"/>
        <v>117400</v>
      </c>
    </row>
    <row r="222" spans="3:55" hidden="1">
      <c r="C222" s="1">
        <f t="shared" si="80"/>
        <v>110700</v>
      </c>
      <c r="E222" s="1">
        <f t="shared" si="81"/>
        <v>110700</v>
      </c>
      <c r="F222" s="30">
        <v>94500</v>
      </c>
      <c r="G222" s="35">
        <v>110700</v>
      </c>
      <c r="H222" s="31">
        <v>84300</v>
      </c>
      <c r="I222" s="30">
        <v>132500</v>
      </c>
      <c r="J222" s="30"/>
      <c r="K222" s="31">
        <v>44400</v>
      </c>
      <c r="L222" s="31"/>
      <c r="M222" s="31">
        <v>44800</v>
      </c>
      <c r="N222" s="34">
        <v>45700</v>
      </c>
      <c r="O222" s="31">
        <v>48000</v>
      </c>
      <c r="P222" s="31">
        <v>51900</v>
      </c>
      <c r="Q222" s="36"/>
      <c r="R222" s="36">
        <v>53600</v>
      </c>
      <c r="S222" s="142">
        <v>56200</v>
      </c>
      <c r="T222" s="143">
        <v>65900</v>
      </c>
      <c r="U222" s="143">
        <v>72000</v>
      </c>
      <c r="V222" s="143"/>
      <c r="W222" s="37">
        <v>140100</v>
      </c>
      <c r="X222" s="37">
        <v>151600</v>
      </c>
      <c r="Y222" s="37">
        <v>168200</v>
      </c>
      <c r="Z222" s="37">
        <v>177300</v>
      </c>
      <c r="AA222" s="37"/>
      <c r="AB222" s="37">
        <v>188100</v>
      </c>
      <c r="AC222" s="37">
        <v>199500</v>
      </c>
      <c r="AD222" s="37"/>
      <c r="AE222" s="3"/>
      <c r="AF222" s="3"/>
      <c r="AG222" s="3"/>
      <c r="AH222" s="3"/>
      <c r="AI222" s="3"/>
      <c r="AJ222" s="3"/>
      <c r="AK222" s="3"/>
      <c r="AL222" s="3"/>
      <c r="AO222" s="1">
        <f t="shared" si="72"/>
        <v>120900</v>
      </c>
      <c r="AP222" s="50"/>
      <c r="AQ222" s="50">
        <f t="shared" si="73"/>
        <v>120900</v>
      </c>
      <c r="AR222" s="50"/>
      <c r="AS222" s="1">
        <f t="shared" si="74"/>
        <v>120900</v>
      </c>
      <c r="AU222" s="1">
        <f t="shared" si="75"/>
        <v>120900</v>
      </c>
      <c r="AW222" s="1">
        <f t="shared" si="76"/>
        <v>120900</v>
      </c>
      <c r="AY222" s="1">
        <f t="shared" si="77"/>
        <v>120900</v>
      </c>
      <c r="BA222" s="1">
        <f t="shared" si="78"/>
        <v>120900</v>
      </c>
      <c r="BC222" s="1">
        <f t="shared" si="79"/>
        <v>120900</v>
      </c>
    </row>
    <row r="223" spans="3:55" hidden="1">
      <c r="C223" s="1">
        <f t="shared" si="80"/>
        <v>114000</v>
      </c>
      <c r="E223" s="1">
        <f t="shared" si="81"/>
        <v>114000</v>
      </c>
      <c r="F223" s="30">
        <v>97300</v>
      </c>
      <c r="G223" s="35">
        <v>114000</v>
      </c>
      <c r="H223" s="31">
        <v>86800</v>
      </c>
      <c r="I223" s="30">
        <v>136500</v>
      </c>
      <c r="J223" s="30"/>
      <c r="K223" s="31">
        <v>45700</v>
      </c>
      <c r="L223" s="31"/>
      <c r="M223" s="31">
        <v>46100</v>
      </c>
      <c r="N223" s="30">
        <v>47100</v>
      </c>
      <c r="O223" s="31">
        <v>49400</v>
      </c>
      <c r="P223" s="31">
        <v>53500</v>
      </c>
      <c r="Q223" s="36"/>
      <c r="R223" s="36">
        <v>55200</v>
      </c>
      <c r="S223" s="142">
        <v>57900</v>
      </c>
      <c r="T223" s="143">
        <v>67900</v>
      </c>
      <c r="U223" s="143">
        <v>74200</v>
      </c>
      <c r="V223" s="143"/>
      <c r="W223" s="37">
        <v>144300</v>
      </c>
      <c r="X223" s="37">
        <v>156100</v>
      </c>
      <c r="Y223" s="37">
        <v>173200</v>
      </c>
      <c r="Z223" s="37">
        <v>182600</v>
      </c>
      <c r="AA223" s="37"/>
      <c r="AB223" s="37">
        <v>193700</v>
      </c>
      <c r="AC223" s="31"/>
      <c r="AD223" s="31"/>
      <c r="AE223" s="3"/>
      <c r="AF223" s="3"/>
      <c r="AG223" s="3"/>
      <c r="AH223" s="3"/>
      <c r="AI223" s="3"/>
      <c r="AJ223" s="3"/>
      <c r="AK223" s="3"/>
      <c r="AL223" s="3"/>
      <c r="AO223" s="1">
        <f t="shared" si="72"/>
        <v>124500</v>
      </c>
      <c r="AP223" s="50"/>
      <c r="AQ223" s="50">
        <f t="shared" si="73"/>
        <v>124500</v>
      </c>
      <c r="AR223" s="50"/>
      <c r="AS223" s="1">
        <f t="shared" si="74"/>
        <v>124500</v>
      </c>
      <c r="AU223" s="1">
        <f t="shared" si="75"/>
        <v>124500</v>
      </c>
      <c r="AW223" s="1">
        <f t="shared" si="76"/>
        <v>124500</v>
      </c>
      <c r="AY223" s="1">
        <f t="shared" si="77"/>
        <v>124500</v>
      </c>
      <c r="BA223" s="1">
        <f t="shared" si="78"/>
        <v>124500</v>
      </c>
      <c r="BC223" s="1">
        <f t="shared" si="79"/>
        <v>124500</v>
      </c>
    </row>
    <row r="224" spans="3:55" hidden="1">
      <c r="C224" s="1">
        <f t="shared" si="80"/>
        <v>117400</v>
      </c>
      <c r="E224" s="1">
        <f t="shared" si="81"/>
        <v>117400</v>
      </c>
      <c r="F224" s="30">
        <v>100200</v>
      </c>
      <c r="G224" s="35">
        <v>117400</v>
      </c>
      <c r="H224" s="30">
        <v>89400</v>
      </c>
      <c r="I224" s="37">
        <v>140600</v>
      </c>
      <c r="J224" s="37"/>
      <c r="K224" s="31">
        <v>47100</v>
      </c>
      <c r="L224" s="31"/>
      <c r="M224" s="31">
        <v>47500</v>
      </c>
      <c r="N224" s="34">
        <v>48500</v>
      </c>
      <c r="O224" s="31">
        <v>50900</v>
      </c>
      <c r="P224" s="31">
        <v>55100</v>
      </c>
      <c r="Q224" s="36"/>
      <c r="R224" s="36">
        <v>56900</v>
      </c>
      <c r="S224" s="142">
        <v>59600</v>
      </c>
      <c r="T224" s="143">
        <v>69900</v>
      </c>
      <c r="U224" s="143">
        <v>76400</v>
      </c>
      <c r="V224" s="143"/>
      <c r="W224" s="37">
        <v>148600</v>
      </c>
      <c r="X224" s="37">
        <v>160800</v>
      </c>
      <c r="Y224" s="30">
        <v>178400</v>
      </c>
      <c r="Z224" s="30">
        <v>188100</v>
      </c>
      <c r="AA224" s="30"/>
      <c r="AB224" s="30">
        <v>199500</v>
      </c>
      <c r="AC224" s="31"/>
      <c r="AD224" s="31"/>
      <c r="AE224" s="3"/>
      <c r="AF224" s="3"/>
      <c r="AG224" s="3"/>
      <c r="AH224" s="3"/>
      <c r="AI224" s="3"/>
      <c r="AJ224" s="3"/>
      <c r="AK224" s="3"/>
      <c r="AL224" s="3"/>
      <c r="AO224" s="1">
        <f t="shared" si="72"/>
        <v>128200</v>
      </c>
      <c r="AP224" s="50"/>
      <c r="AQ224" s="50">
        <f t="shared" si="73"/>
        <v>128200</v>
      </c>
      <c r="AR224" s="50"/>
      <c r="AS224" s="1">
        <f t="shared" si="74"/>
        <v>128200</v>
      </c>
      <c r="AU224" s="1">
        <f t="shared" si="75"/>
        <v>128200</v>
      </c>
      <c r="AW224" s="1">
        <f t="shared" si="76"/>
        <v>128200</v>
      </c>
      <c r="AY224" s="1">
        <f t="shared" si="77"/>
        <v>128200</v>
      </c>
      <c r="BA224" s="1">
        <f t="shared" si="78"/>
        <v>128200</v>
      </c>
      <c r="BC224" s="1">
        <f t="shared" si="79"/>
        <v>128200</v>
      </c>
    </row>
    <row r="225" spans="1:55" hidden="1">
      <c r="C225" s="1">
        <f t="shared" si="80"/>
        <v>120900</v>
      </c>
      <c r="E225" s="1">
        <f t="shared" si="81"/>
        <v>120900</v>
      </c>
      <c r="F225" s="30">
        <v>103200</v>
      </c>
      <c r="G225" s="35">
        <v>120900</v>
      </c>
      <c r="H225" s="30">
        <v>92100</v>
      </c>
      <c r="I225" s="37">
        <v>144800</v>
      </c>
      <c r="J225" s="37"/>
      <c r="K225" s="31">
        <v>48500</v>
      </c>
      <c r="L225" s="31"/>
      <c r="M225" s="31">
        <v>48900</v>
      </c>
      <c r="N225" s="34">
        <v>50000</v>
      </c>
      <c r="O225" s="31">
        <v>52400</v>
      </c>
      <c r="P225" s="31">
        <v>56800</v>
      </c>
      <c r="Q225" s="36"/>
      <c r="R225" s="36">
        <v>58600</v>
      </c>
      <c r="S225" s="142">
        <v>61400</v>
      </c>
      <c r="T225" s="143">
        <v>72000</v>
      </c>
      <c r="U225" s="143">
        <v>78700</v>
      </c>
      <c r="V225" s="143"/>
      <c r="W225" s="37">
        <v>153100</v>
      </c>
      <c r="X225" s="37">
        <v>165600</v>
      </c>
      <c r="Y225" s="37">
        <v>183800</v>
      </c>
      <c r="Z225" s="37">
        <v>193700</v>
      </c>
      <c r="AA225" s="37"/>
      <c r="AB225" s="37"/>
      <c r="AC225" s="148"/>
      <c r="AD225" s="148"/>
      <c r="AE225" s="3"/>
      <c r="AF225" s="3"/>
      <c r="AG225" s="3"/>
      <c r="AH225" s="3"/>
      <c r="AI225" s="3"/>
      <c r="AJ225" s="3"/>
      <c r="AK225" s="3"/>
      <c r="AL225" s="3"/>
      <c r="AO225" s="1">
        <f t="shared" si="72"/>
        <v>132000</v>
      </c>
      <c r="AP225" s="50"/>
      <c r="AQ225" s="50">
        <f t="shared" si="73"/>
        <v>132000</v>
      </c>
      <c r="AR225" s="50"/>
      <c r="AS225" s="1">
        <f t="shared" si="74"/>
        <v>132000</v>
      </c>
      <c r="AU225" s="1">
        <f t="shared" si="75"/>
        <v>132000</v>
      </c>
      <c r="AW225" s="1">
        <f t="shared" si="76"/>
        <v>132000</v>
      </c>
      <c r="AY225" s="1">
        <f t="shared" si="77"/>
        <v>132000</v>
      </c>
      <c r="BA225" s="1">
        <f t="shared" si="78"/>
        <v>132000</v>
      </c>
      <c r="BC225" s="1">
        <f t="shared" si="79"/>
        <v>132000</v>
      </c>
    </row>
    <row r="226" spans="1:55" hidden="1">
      <c r="C226" s="1">
        <f t="shared" si="80"/>
        <v>124500</v>
      </c>
      <c r="E226" s="1">
        <f t="shared" si="81"/>
        <v>124500</v>
      </c>
      <c r="F226" s="30">
        <v>106300</v>
      </c>
      <c r="G226" s="145">
        <v>124500</v>
      </c>
      <c r="H226" s="31">
        <v>94900</v>
      </c>
      <c r="I226" s="37">
        <v>149100</v>
      </c>
      <c r="J226" s="37"/>
      <c r="K226" s="31">
        <v>50000</v>
      </c>
      <c r="L226" s="31"/>
      <c r="M226" s="31">
        <v>50400</v>
      </c>
      <c r="N226" s="34">
        <v>51500</v>
      </c>
      <c r="O226" s="30">
        <v>54000</v>
      </c>
      <c r="P226" s="31">
        <v>58500</v>
      </c>
      <c r="Q226" s="36"/>
      <c r="R226" s="36">
        <v>60400</v>
      </c>
      <c r="S226" s="142">
        <v>63200</v>
      </c>
      <c r="T226" s="143">
        <v>74200</v>
      </c>
      <c r="U226" s="143">
        <v>81100</v>
      </c>
      <c r="V226" s="143"/>
      <c r="W226" s="37">
        <v>157700</v>
      </c>
      <c r="X226" s="37">
        <v>170600</v>
      </c>
      <c r="Y226" s="30">
        <v>189300</v>
      </c>
      <c r="Z226" s="30">
        <v>199500</v>
      </c>
      <c r="AA226" s="30"/>
      <c r="AB226" s="30"/>
      <c r="AC226" s="148"/>
      <c r="AD226" s="148"/>
      <c r="AE226" s="3"/>
      <c r="AF226" s="3"/>
      <c r="AG226" s="3"/>
      <c r="AH226" s="3"/>
      <c r="AI226" s="3"/>
      <c r="AJ226" s="3"/>
      <c r="AK226" s="3"/>
      <c r="AL226" s="3"/>
      <c r="AO226" s="1">
        <f t="shared" si="72"/>
        <v>136000</v>
      </c>
      <c r="AP226" s="50"/>
      <c r="AQ226" s="50">
        <f t="shared" si="73"/>
        <v>136000</v>
      </c>
      <c r="AR226" s="50"/>
      <c r="AS226" s="1">
        <f t="shared" si="74"/>
        <v>136000</v>
      </c>
      <c r="AU226" s="1">
        <f t="shared" si="75"/>
        <v>136000</v>
      </c>
      <c r="AW226" s="1">
        <f t="shared" si="76"/>
        <v>136000</v>
      </c>
      <c r="AY226" s="1">
        <f t="shared" si="77"/>
        <v>136000</v>
      </c>
      <c r="BA226" s="1">
        <f t="shared" si="78"/>
        <v>136000</v>
      </c>
      <c r="BC226" s="1">
        <f t="shared" si="79"/>
        <v>136000</v>
      </c>
    </row>
    <row r="227" spans="1:55" hidden="1">
      <c r="C227" s="1">
        <f t="shared" si="80"/>
        <v>128200</v>
      </c>
      <c r="E227" s="1">
        <f t="shared" si="81"/>
        <v>128200</v>
      </c>
      <c r="F227" s="30">
        <v>109500</v>
      </c>
      <c r="G227" s="35">
        <v>128200</v>
      </c>
      <c r="H227" s="30">
        <v>97700</v>
      </c>
      <c r="I227" s="30">
        <v>153600</v>
      </c>
      <c r="J227" s="30"/>
      <c r="K227" s="31">
        <v>51500</v>
      </c>
      <c r="L227" s="31"/>
      <c r="M227" s="31">
        <v>51900</v>
      </c>
      <c r="N227" s="34">
        <v>53000</v>
      </c>
      <c r="O227" s="33">
        <v>55600</v>
      </c>
      <c r="P227" s="31">
        <v>60300</v>
      </c>
      <c r="Q227" s="36"/>
      <c r="R227" s="36">
        <v>62200</v>
      </c>
      <c r="S227" s="142">
        <v>65100</v>
      </c>
      <c r="T227" s="143">
        <v>76400</v>
      </c>
      <c r="U227" s="143">
        <v>83500</v>
      </c>
      <c r="V227" s="143"/>
      <c r="W227" s="37">
        <v>162400</v>
      </c>
      <c r="X227" s="37">
        <v>175700</v>
      </c>
      <c r="Y227" s="37">
        <v>195000</v>
      </c>
      <c r="Z227" s="37"/>
      <c r="AA227" s="37"/>
      <c r="AB227" s="37"/>
      <c r="AC227" s="148"/>
      <c r="AD227" s="148"/>
      <c r="AE227" s="3"/>
      <c r="AF227" s="3"/>
      <c r="AG227" s="3"/>
      <c r="AH227" s="3"/>
      <c r="AI227" s="3"/>
      <c r="AJ227" s="3"/>
      <c r="AK227" s="3"/>
      <c r="AL227" s="3"/>
      <c r="AO227" s="1">
        <f t="shared" si="72"/>
        <v>0</v>
      </c>
      <c r="AP227" s="50"/>
      <c r="AQ227" s="50">
        <f t="shared" si="73"/>
        <v>0</v>
      </c>
      <c r="AR227" s="50"/>
      <c r="AS227" s="1">
        <f t="shared" si="74"/>
        <v>0</v>
      </c>
      <c r="AU227" s="1">
        <f t="shared" si="75"/>
        <v>0</v>
      </c>
      <c r="AW227" s="1">
        <f t="shared" si="76"/>
        <v>0</v>
      </c>
      <c r="AY227" s="1">
        <f t="shared" si="77"/>
        <v>0</v>
      </c>
      <c r="BA227" s="1">
        <f t="shared" si="78"/>
        <v>0</v>
      </c>
      <c r="BC227" s="1">
        <f t="shared" si="79"/>
        <v>0</v>
      </c>
    </row>
    <row r="228" spans="1:55" hidden="1">
      <c r="A228" s="3"/>
      <c r="B228" s="3"/>
      <c r="C228" s="1">
        <f t="shared" si="80"/>
        <v>132000</v>
      </c>
      <c r="D228" s="3"/>
      <c r="E228" s="1">
        <f t="shared" si="81"/>
        <v>132000</v>
      </c>
      <c r="F228" s="34">
        <v>112800</v>
      </c>
      <c r="G228" s="35">
        <v>132000</v>
      </c>
      <c r="H228" s="30">
        <v>100600</v>
      </c>
      <c r="I228" s="30">
        <v>158200</v>
      </c>
      <c r="J228" s="30"/>
      <c r="K228" s="31">
        <v>53000</v>
      </c>
      <c r="L228" s="31"/>
      <c r="M228" s="31">
        <v>53500</v>
      </c>
      <c r="N228" s="34">
        <v>54600</v>
      </c>
      <c r="O228" s="33">
        <v>57300</v>
      </c>
      <c r="P228" s="31">
        <v>62100</v>
      </c>
      <c r="Q228" s="36"/>
      <c r="R228" s="36">
        <v>64100</v>
      </c>
      <c r="S228" s="142">
        <v>67100</v>
      </c>
      <c r="T228" s="143">
        <v>78700</v>
      </c>
      <c r="U228" s="143">
        <v>86000</v>
      </c>
      <c r="V228" s="143"/>
      <c r="W228" s="37">
        <v>167300</v>
      </c>
      <c r="X228" s="37">
        <v>181000</v>
      </c>
      <c r="Y228" s="31"/>
      <c r="Z228" s="31"/>
      <c r="AA228" s="31"/>
      <c r="AB228" s="31"/>
      <c r="AC228" s="148"/>
      <c r="AD228" s="148"/>
      <c r="AE228" s="3"/>
      <c r="AF228" s="3"/>
      <c r="AG228" s="3"/>
      <c r="AH228" s="3"/>
      <c r="AI228" s="3"/>
      <c r="AJ228" s="3"/>
      <c r="AK228" s="3"/>
      <c r="AL228" s="3"/>
      <c r="AO228" s="1">
        <f t="shared" si="72"/>
        <v>0</v>
      </c>
      <c r="AP228" s="50"/>
      <c r="AQ228" s="50">
        <f t="shared" si="73"/>
        <v>0</v>
      </c>
      <c r="AR228" s="50"/>
      <c r="AS228" s="1">
        <f t="shared" si="74"/>
        <v>0</v>
      </c>
      <c r="AU228" s="1">
        <f t="shared" si="75"/>
        <v>0</v>
      </c>
      <c r="AW228" s="1">
        <f t="shared" si="76"/>
        <v>0</v>
      </c>
      <c r="AY228" s="1">
        <f t="shared" si="77"/>
        <v>0</v>
      </c>
      <c r="BA228" s="1">
        <f t="shared" si="78"/>
        <v>0</v>
      </c>
      <c r="BC228" s="1">
        <f t="shared" si="79"/>
        <v>0</v>
      </c>
    </row>
    <row r="229" spans="1:55" hidden="1">
      <c r="A229" s="3"/>
      <c r="B229" s="3"/>
      <c r="C229" s="1">
        <f t="shared" si="80"/>
        <v>136000</v>
      </c>
      <c r="D229" s="3"/>
      <c r="E229" s="1">
        <f t="shared" si="81"/>
        <v>136000</v>
      </c>
      <c r="F229" s="30">
        <v>116200</v>
      </c>
      <c r="G229" s="35">
        <v>136000</v>
      </c>
      <c r="H229" s="30">
        <v>103600</v>
      </c>
      <c r="I229" s="37">
        <v>162900</v>
      </c>
      <c r="J229" s="37"/>
      <c r="K229" s="31">
        <v>54600</v>
      </c>
      <c r="L229" s="31"/>
      <c r="M229" s="31">
        <v>55100</v>
      </c>
      <c r="N229" s="31">
        <v>56200</v>
      </c>
      <c r="O229" s="33">
        <v>59000</v>
      </c>
      <c r="P229" s="31">
        <v>64000</v>
      </c>
      <c r="Q229" s="36"/>
      <c r="R229" s="36">
        <v>66000</v>
      </c>
      <c r="S229" s="142">
        <v>69100</v>
      </c>
      <c r="T229" s="143">
        <v>81100</v>
      </c>
      <c r="U229" s="143">
        <v>88600</v>
      </c>
      <c r="V229" s="143"/>
      <c r="W229" s="37">
        <v>172300</v>
      </c>
      <c r="X229" s="37">
        <v>186400</v>
      </c>
      <c r="Y229" s="31"/>
      <c r="Z229" s="31"/>
      <c r="AA229" s="31"/>
      <c r="AB229" s="31"/>
      <c r="AC229" s="148"/>
      <c r="AD229" s="148"/>
      <c r="AE229" s="3"/>
      <c r="AF229" s="3"/>
      <c r="AG229" s="3"/>
      <c r="AH229" s="3"/>
      <c r="AI229" s="3"/>
      <c r="AJ229" s="3"/>
      <c r="AK229" s="3"/>
      <c r="AL229" s="3"/>
      <c r="AO229" s="1">
        <f t="shared" si="72"/>
        <v>0</v>
      </c>
      <c r="AP229" s="50"/>
      <c r="AQ229" s="50">
        <f t="shared" si="73"/>
        <v>0</v>
      </c>
      <c r="AR229" s="50"/>
      <c r="AS229" s="1">
        <f t="shared" si="74"/>
        <v>0</v>
      </c>
      <c r="AU229" s="1">
        <f t="shared" si="75"/>
        <v>0</v>
      </c>
      <c r="AW229" s="1">
        <f t="shared" si="76"/>
        <v>0</v>
      </c>
      <c r="AY229" s="1">
        <f t="shared" si="77"/>
        <v>0</v>
      </c>
      <c r="BA229" s="1">
        <f t="shared" si="78"/>
        <v>0</v>
      </c>
      <c r="BC229" s="1">
        <f t="shared" si="79"/>
        <v>0</v>
      </c>
    </row>
    <row r="230" spans="1:55" hidden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N230" s="50"/>
      <c r="AO230" s="1">
        <f t="shared" si="72"/>
        <v>0</v>
      </c>
      <c r="AP230" s="50"/>
      <c r="AQ230" s="50">
        <f t="shared" si="73"/>
        <v>0</v>
      </c>
      <c r="AS230" s="1">
        <f t="shared" si="74"/>
        <v>0</v>
      </c>
      <c r="AU230" s="1">
        <f t="shared" si="75"/>
        <v>0</v>
      </c>
      <c r="AW230" s="1">
        <f t="shared" si="76"/>
        <v>0</v>
      </c>
      <c r="AY230" s="1">
        <f t="shared" si="77"/>
        <v>0</v>
      </c>
      <c r="BA230" s="1">
        <f t="shared" si="78"/>
        <v>0</v>
      </c>
      <c r="BC230" s="1">
        <f t="shared" si="79"/>
        <v>0</v>
      </c>
    </row>
    <row r="231" spans="1:55" hidden="1">
      <c r="AO231" s="1">
        <f t="shared" si="72"/>
        <v>0</v>
      </c>
      <c r="AQ231" s="50">
        <f t="shared" si="73"/>
        <v>0</v>
      </c>
      <c r="AS231" s="1">
        <f t="shared" si="74"/>
        <v>0</v>
      </c>
      <c r="AU231" s="1">
        <f t="shared" si="75"/>
        <v>0</v>
      </c>
      <c r="AW231" s="1">
        <f t="shared" si="76"/>
        <v>0</v>
      </c>
      <c r="AY231" s="1">
        <f t="shared" si="77"/>
        <v>0</v>
      </c>
      <c r="BA231" s="1">
        <f t="shared" si="78"/>
        <v>0</v>
      </c>
      <c r="BC231" s="1">
        <f t="shared" si="79"/>
        <v>0</v>
      </c>
    </row>
    <row r="232" spans="1:55" hidden="1">
      <c r="AQ232" s="50">
        <f t="shared" si="73"/>
        <v>0</v>
      </c>
      <c r="AU232" s="1">
        <f t="shared" si="75"/>
        <v>0</v>
      </c>
      <c r="AW232" s="1">
        <f t="shared" si="76"/>
        <v>0</v>
      </c>
      <c r="AY232" s="1">
        <f t="shared" si="77"/>
        <v>0</v>
      </c>
      <c r="BA232" s="1">
        <f t="shared" si="78"/>
        <v>0</v>
      </c>
      <c r="BC232" s="1">
        <f t="shared" si="79"/>
        <v>0</v>
      </c>
    </row>
    <row r="233" spans="1:55" hidden="1"/>
    <row r="234" spans="1:55" hidden="1"/>
    <row r="235" spans="1:55" hidden="1">
      <c r="AP235" s="161">
        <f>IF(AND($N$11="Fix Pay"),"0",$O$11*$H$5)</f>
        <v>46003</v>
      </c>
      <c r="AQ235" s="1">
        <f>IF(AND($N$11="Fix Pay"),$I$11,$P$11)</f>
        <v>4200</v>
      </c>
      <c r="AT235" s="161">
        <f>IF(AND($S$11="Fix Pay"),"0",$T$11*$H$5)</f>
        <v>46003</v>
      </c>
      <c r="AU235" s="1">
        <f>IF(AND($S$11="Fix Pay"),$I$11,$U$11)</f>
        <v>4200</v>
      </c>
      <c r="AX235" s="165">
        <f>IF(AND($X$11="Fix Pay"),"0",$Y$11*$H$5)</f>
        <v>47390.799999999996</v>
      </c>
      <c r="AY235" s="1">
        <f>IF(AND($X$11="Fix Pay"),$I$11,$Z$11)</f>
        <v>4200</v>
      </c>
      <c r="BB235" s="165">
        <f>IF(AND($AC$11="Fix Pay"),"0",$AD$11*$H$5)</f>
        <v>47390.799999999996</v>
      </c>
      <c r="BC235" s="1">
        <f>IF(AND($AC$11="Fix Pay"),$I$11,$AE$11)</f>
        <v>4200</v>
      </c>
    </row>
    <row r="236" spans="1:55" ht="15" hidden="1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40" t="s">
        <v>46</v>
      </c>
      <c r="L236" s="340"/>
      <c r="M236" s="340"/>
      <c r="N236" s="340"/>
      <c r="O236" s="340"/>
      <c r="P236" s="340"/>
      <c r="Q236" s="340"/>
      <c r="R236" s="340"/>
      <c r="S236" s="340"/>
      <c r="T236" s="340"/>
      <c r="U236" s="340"/>
      <c r="V236" s="245"/>
      <c r="W236" s="341" t="s">
        <v>47</v>
      </c>
      <c r="X236" s="341"/>
      <c r="Y236" s="341"/>
      <c r="Z236" s="341"/>
      <c r="AA236" s="341"/>
      <c r="AB236" s="341"/>
      <c r="AC236" s="341"/>
      <c r="AD236" s="341"/>
      <c r="AE236" s="342" t="s">
        <v>48</v>
      </c>
      <c r="AF236" s="342"/>
      <c r="AG236" s="342"/>
      <c r="AH236" s="342"/>
      <c r="AI236" s="342"/>
      <c r="AJ236" s="3"/>
      <c r="AK236" s="3"/>
      <c r="AL236" s="3"/>
      <c r="AO236" s="1">
        <f>AQ236</f>
        <v>26500</v>
      </c>
      <c r="AP236" s="162">
        <f>IF(AND($O$11=""),"",ROUND(AP235,0))</f>
        <v>46003</v>
      </c>
      <c r="AQ236" s="50">
        <f>IF($AQ$235=4200,F239,IF($AQ$235=4800,G239,IF($AQ$235="5400A",I239,IF($AQ$235=3600,H239,IF($AQ$235=1700,K239,IF($AQ$235=1750,M239,IF($AQ$235=1900,N239,IF($AQ$235=2000,O239,IF($AQ$235="2400A",P239,IF($AQ$235="2400B",R239,IF($AQ$235="2400C",S239,IF($AQ$235="2800A",T239,IF($AQ$235="2800B",U239,IF($AQ$235="5400B",W239,IF($AQ$235=6000,X239,IF($AQ$235=6600,Y239,IF($AQ$235=6800,Z239,IF($AQ$235=7200,AB239,IF($AQ$235=7600,AC239,IF($AQ$235=8200,AD239,IF($AQ$235=8700,AE239,IF($AQ$235=8900,AG239,IF($AQ$235=9500,AH239,IF($AQ$235=10000,AI239,""))))))))))))))))))))))))</f>
        <v>26500</v>
      </c>
      <c r="AR236" s="50"/>
      <c r="AS236" s="1">
        <f>AU236</f>
        <v>26500</v>
      </c>
      <c r="AT236" s="162">
        <f>IF(AND($T$11=""),"",ROUND(AT235,0))</f>
        <v>46003</v>
      </c>
      <c r="AU236" s="1">
        <f>IF($AU$235=4200,F239,IF($AU$235=4800,G239,IF($AU$235="5400A",I239,IF($AU$235=3600,H239,IF($AU$235=1700,K239,IF($AU$235=1750,M239,IF($AU$235=1900,N239,IF($AU$235=2000,O239,IF($AU$235="2400A",P239,IF($AU$235="2400B",R239,IF($AU$235="2400C",S239,IF($AU$235="2800A",T239,IF($AU$235="2800B",U239,IF($AU$235="5400B",W239,IF($AU$235=6000,X239,IF($AU$235=6600,Y239,IF($AU$235=6800,Z239,IF($AU$235=7200,AB239,IF($AU$235=7600,AC239,IF($AU$235=8200,AD239,IF($AU$235=8700,AE239,IF($AU$235=8900,AG239,IF($AU$235=9500,AH239,IF($AU$235=10000,AI239,""))))))))))))))))))))))))</f>
        <v>26500</v>
      </c>
      <c r="AW236" s="1">
        <f>AY236</f>
        <v>26500</v>
      </c>
      <c r="AX236" s="162">
        <f>IF(AND($Y$11=""),"",ROUND(AX235,0))</f>
        <v>47391</v>
      </c>
      <c r="AY236" s="1">
        <f>IF($AY$235=4200,F239,IF($AY$235=4800,G239,IF($AY$235="5400A",I239,IF($AY$235=3600,H239,IF($AY$235=1700,K239,IF($AY$235=1750,M239,IF($AY$235=1900,N239,IF($AY$235=2000,O239,IF($AY$235="2400A",P239,IF($AY$235="2400B",R239,IF($AY$235="2400C",S239,IF($AY$235="2800A",T239,IF($AY$235="2800B",U239,IF($AY$235="5400B",W239,IF($AY$235=6000,X239,IF($AY$235=6600,Y239,IF($AY$235=6800,Z239,IF($AY$235=7200,AB239,IF($AY$235=7600,AC239,IF($AY$235=8200,AD239,IF($AY$235=8700,AE239,IF($AY$235=8900,AG239,IF($AY$235=9500,AH239,IF($AY$235=10000,AI239,""))))))))))))))))))))))))</f>
        <v>26500</v>
      </c>
      <c r="BA236" s="1">
        <f>BC236</f>
        <v>26500</v>
      </c>
      <c r="BB236" s="162">
        <f>IF(AND($AD$11=""),"",ROUND(BB235,0))</f>
        <v>47391</v>
      </c>
      <c r="BC236" s="1">
        <f>IF($BC$235=4200,F239,IF($BC$235=4800,G239,IF($BC$235="5400A",I239,IF($BC$235=3600,H239,IF($BC$235=1700,K239,IF($BC$235=1750,M239,IF($BC$235=1900,N239,IF($BC$235=2000,O239,IF($BC$235="2400A",P239,IF($BC$235="2400B",R239,IF($BC$235="2400C",S239,IF($BC$235="2800A",T239,IF($BC$235="2800B",U239,IF($BC$235="5400B",W239,IF($BC$235=6000,X239,IF($BC$235=6600,Y239,IF($BC$235=6800,Z239,IF($BC$235=7200,AB239,IF($BC$235=7600,AC239,IF($BC$235=8200,AD239,IF($BC$235=8700,AE239,IF($BC$235=8900,AG239,IF($BC$235=9500,AH239,IF($BC$235=10000,AI239,""))))))))))))))))))))))))</f>
        <v>26500</v>
      </c>
    </row>
    <row r="237" spans="1:55" ht="15" hidden="1" customHeight="1">
      <c r="E237" s="1">
        <f>IF(AND(F11="Fix Pay"),I11,I11)</f>
        <v>4200</v>
      </c>
      <c r="F237" s="5"/>
      <c r="G237" s="344" t="s">
        <v>45</v>
      </c>
      <c r="H237" s="344"/>
      <c r="I237" s="6"/>
      <c r="J237" s="42"/>
      <c r="K237" s="28">
        <v>1700</v>
      </c>
      <c r="L237" s="28"/>
      <c r="M237" s="28">
        <v>1750</v>
      </c>
      <c r="N237" s="141">
        <v>1900</v>
      </c>
      <c r="O237" s="39">
        <v>2000</v>
      </c>
      <c r="P237" s="39" t="s">
        <v>74</v>
      </c>
      <c r="Q237" s="39"/>
      <c r="R237" s="39" t="s">
        <v>75</v>
      </c>
      <c r="S237" s="39" t="s">
        <v>76</v>
      </c>
      <c r="T237" s="40" t="s">
        <v>77</v>
      </c>
      <c r="U237" s="40" t="s">
        <v>78</v>
      </c>
      <c r="V237" s="40"/>
      <c r="W237" s="38" t="s">
        <v>80</v>
      </c>
      <c r="X237" s="38">
        <v>6000</v>
      </c>
      <c r="Y237" s="39">
        <v>6600</v>
      </c>
      <c r="Z237" s="39">
        <v>6800</v>
      </c>
      <c r="AA237" s="39"/>
      <c r="AB237" s="39">
        <v>7200</v>
      </c>
      <c r="AC237" s="38">
        <v>7600</v>
      </c>
      <c r="AD237" s="38">
        <v>8200</v>
      </c>
      <c r="AE237" s="39">
        <v>8700</v>
      </c>
      <c r="AF237" s="39"/>
      <c r="AG237" s="39">
        <v>8900</v>
      </c>
      <c r="AH237" s="39">
        <v>9500</v>
      </c>
      <c r="AI237" s="40">
        <v>10000</v>
      </c>
      <c r="AJ237" s="3"/>
      <c r="AK237" s="3"/>
      <c r="AL237" s="3"/>
      <c r="AO237" s="1">
        <f t="shared" ref="AO237:AO280" si="82">AQ237</f>
        <v>37800</v>
      </c>
      <c r="AP237" s="163">
        <f>IF(AND(AP236&lt;=AQ236),AQ236,INDEX(AO236:AO281,MATCH(AP236,AQ236:AQ281)+(LOOKUP(AP236,AQ236:AQ281)&lt;&gt;AP236)))</f>
        <v>46500</v>
      </c>
      <c r="AQ237" s="50">
        <f t="shared" ref="AQ237:AQ281" si="83">IF($AQ$235=4200,F240,IF($AQ$235=4800,G240,IF($AQ$235="5400A",I240,IF($AQ$235=3600,H240,IF($AQ$235=1700,K240,IF($AQ$235=1750,M240,IF($AQ$235=1900,N240,IF($AQ$235=2000,O240,IF($AQ$235="2400A",P240,IF($AQ$235="2400B",R240,IF($AQ$235="2400C",S240,IF($AQ$235="2800A",T240,IF($AQ$235="2800B",U240,IF($AQ$235="5400B",W240,IF($AQ$235=6000,X240,IF($AQ$235=6600,Y240,IF($AQ$235=6800,Z240,IF($AQ$235=7200,AB240,IF($AQ$235=7600,AC240,IF($AQ$235=8200,AD240,IF($AQ$235=8700,AE240,IF($AQ$235=8900,AG240,IF($AQ$235=9500,AH240,IF($AQ$235=10000,AI240,""))))))))))))))))))))))))</f>
        <v>37800</v>
      </c>
      <c r="AR237" s="50"/>
      <c r="AS237" s="1">
        <f t="shared" ref="AS237:AS280" si="84">AU237</f>
        <v>37800</v>
      </c>
      <c r="AT237" s="163">
        <f>IF(AND(AT236&lt;=AU236),AU236,INDEX(AS236:AS281,MATCH(AT236,AU236:AU281)+(LOOKUP(AT236,AU236:AU281)&lt;&gt;AT236)))</f>
        <v>46500</v>
      </c>
      <c r="AU237" s="1">
        <f t="shared" ref="AU237:AU281" si="85">IF($AU$235=4200,F240,IF($AU$235=4800,G240,IF($AU$235="5400A",I240,IF($AU$235=3600,H240,IF($AU$235=1700,K240,IF($AU$235=1750,M240,IF($AU$235=1900,N240,IF($AU$235=2000,O240,IF($AU$235="2400A",P240,IF($AU$235="2400B",R240,IF($AU$235="2400C",S240,IF($AU$235="2800A",T240,IF($AU$235="2800B",U240,IF($AU$235="5400B",W240,IF($AU$235=6000,X240,IF($AU$235=6600,Y240,IF($AU$235=6800,Z240,IF($AU$235=7200,AB240,IF($AU$235=7600,AC240,IF($AU$235=8200,AD240,IF($AU$235=8700,AE240,IF($AU$235=8900,AG240,IF($AU$235=9500,AH240,IF($AU$235=10000,AI240,""))))))))))))))))))))))))</f>
        <v>37800</v>
      </c>
      <c r="AW237" s="1">
        <f t="shared" ref="AW237:AW281" si="86">AY237</f>
        <v>37800</v>
      </c>
      <c r="AX237" s="163">
        <f>IF(AND(AX236&lt;=AY236),AY236,INDEX(AW236:AW281,MATCH(AX236,AY236:AY281)+(LOOKUP(AX236,AY236:AY281)&lt;&gt;AX236)))</f>
        <v>47900</v>
      </c>
      <c r="AY237" s="1">
        <f t="shared" ref="AY237:AY281" si="87">IF($AY$235=4200,F240,IF($AY$235=4800,G240,IF($AY$235="5400A",I240,IF($AY$235=3600,H240,IF($AY$235=1700,K240,IF($AY$235=1750,M240,IF($AY$235=1900,N240,IF($AY$235=2000,O240,IF($AY$235="2400A",P240,IF($AY$235="2400B",R240,IF($AY$235="2400C",S240,IF($AY$235="2800A",T240,IF($AY$235="2800B",U240,IF($AY$235="5400B",W240,IF($AY$235=6000,X240,IF($AY$235=6600,Y240,IF($AY$235=6800,Z240,IF($AY$235=7200,AB240,IF($AY$235=7600,AC240,IF($AY$235=8200,AD240,IF($AY$235=8700,AE240,IF($AY$235=8900,AG240,IF($AY$235=9500,AH240,IF($AY$235=10000,AI240,""))))))))))))))))))))))))</f>
        <v>37800</v>
      </c>
      <c r="BA237" s="1">
        <f t="shared" ref="BA237:BA281" si="88">BC237</f>
        <v>37800</v>
      </c>
      <c r="BB237" s="163">
        <f>IF(AND(BB236&lt;=BC236),BC236,INDEX(BA236:BA281,MATCH(BB236,BC236:BC281)+(LOOKUP(BB236,BC236:BC281)&lt;&gt;BB236)))</f>
        <v>47900</v>
      </c>
      <c r="BC237" s="1">
        <f t="shared" ref="BC237:BC281" si="89">IF($BC$235=4200,F240,IF($BC$235=4800,G240,IF($BC$235="5400A",I240,IF($BC$235=3600,H240,IF($BC$235=1700,K240,IF($BC$235=1750,M240,IF($BC$235=1900,N240,IF($BC$235=2000,O240,IF($BC$235="2400A",P240,IF($BC$235="2400B",R240,IF($BC$235="2400C",S240,IF($BC$235="2800A",T240,IF($BC$235="2800B",U240,IF($BC$235="5400B",W240,IF($BC$235=6000,X240,IF($BC$235=6600,Y240,IF($BC$235=6800,Z240,IF($BC$235=7200,AB240,IF($BC$235=7600,AC240,IF($BC$235=8200,AD240,IF($BC$235=8700,AE240,IF($BC$235=8900,AG240,IF($BC$235=9500,AH240,IF($BC$235=10000,AI240,""))))))))))))))))))))))))</f>
        <v>37800</v>
      </c>
    </row>
    <row r="238" spans="1:55" ht="15" hidden="1" customHeight="1">
      <c r="B238" s="160">
        <v>5</v>
      </c>
      <c r="D238" s="150">
        <f>IF(AND(F11="Fix Pay"),"0",H11*H$5)</f>
        <v>44640.899999999994</v>
      </c>
      <c r="F238" s="7">
        <v>4200</v>
      </c>
      <c r="G238" s="8">
        <v>4800</v>
      </c>
      <c r="H238" s="8">
        <v>3600</v>
      </c>
      <c r="I238" s="9" t="s">
        <v>79</v>
      </c>
      <c r="J238" s="42"/>
      <c r="K238" s="29">
        <v>1</v>
      </c>
      <c r="L238" s="29"/>
      <c r="M238" s="29">
        <v>2</v>
      </c>
      <c r="N238" s="29">
        <v>3</v>
      </c>
      <c r="O238" s="29">
        <v>4</v>
      </c>
      <c r="P238" s="29">
        <v>5</v>
      </c>
      <c r="Q238" s="29"/>
      <c r="R238" s="29">
        <v>6</v>
      </c>
      <c r="S238" s="29">
        <v>7</v>
      </c>
      <c r="T238" s="29">
        <v>8</v>
      </c>
      <c r="U238" s="29">
        <v>9</v>
      </c>
      <c r="V238" s="29"/>
      <c r="W238" s="29">
        <v>14</v>
      </c>
      <c r="X238" s="29">
        <v>15</v>
      </c>
      <c r="Y238" s="29">
        <v>16</v>
      </c>
      <c r="Z238" s="29">
        <v>17</v>
      </c>
      <c r="AA238" s="29"/>
      <c r="AB238" s="29">
        <v>18</v>
      </c>
      <c r="AC238" s="39">
        <v>19</v>
      </c>
      <c r="AD238" s="39">
        <v>20</v>
      </c>
      <c r="AE238" s="39">
        <v>21</v>
      </c>
      <c r="AF238" s="39"/>
      <c r="AG238" s="39">
        <v>22</v>
      </c>
      <c r="AH238" s="39">
        <v>23</v>
      </c>
      <c r="AI238" s="39">
        <v>24</v>
      </c>
      <c r="AJ238" s="3"/>
      <c r="AK238" s="3"/>
      <c r="AL238" s="3"/>
      <c r="AO238" s="1">
        <f t="shared" si="82"/>
        <v>38900</v>
      </c>
      <c r="AP238" s="250"/>
      <c r="AQ238" s="50">
        <f t="shared" si="83"/>
        <v>38900</v>
      </c>
      <c r="AR238" s="50"/>
      <c r="AS238" s="1">
        <f t="shared" si="84"/>
        <v>38900</v>
      </c>
      <c r="AT238" s="250"/>
      <c r="AU238" s="1">
        <f t="shared" si="85"/>
        <v>38900</v>
      </c>
      <c r="AW238" s="1">
        <f t="shared" si="86"/>
        <v>38900</v>
      </c>
      <c r="AX238" s="151"/>
      <c r="AY238" s="1">
        <f t="shared" si="87"/>
        <v>38900</v>
      </c>
      <c r="BA238" s="1">
        <f t="shared" si="88"/>
        <v>38900</v>
      </c>
      <c r="BB238" s="151"/>
      <c r="BC238" s="1">
        <f t="shared" si="89"/>
        <v>38900</v>
      </c>
    </row>
    <row r="239" spans="1:55" ht="15" hidden="1" customHeight="1">
      <c r="C239" s="1">
        <f t="shared" ref="C239:C278" si="90">E239</f>
        <v>26500</v>
      </c>
      <c r="D239" s="151">
        <f>IF(AND(H203=""),"",ROUND(D238,0))</f>
        <v>44641</v>
      </c>
      <c r="E239" s="1">
        <f>IF($E$237=4200,F239,IF($E$237=4800,G239,IF($E$237="5400A",I239,IF($E$237=3600,H239,IF($E$237=1700,K239,IF($E$237=1750,M239,IF($E$237=1900,N239,IF($E$237=2000,O239,IF($E$237="2400A",P239,IF($E$237="2400B",R239,IF($E$237="2400C",S239,IF($E$237="2800A",T239,IF($E$237="2800B",U239,IF($E$237="5400B",W239,IF($E$237=6000,X239,IF($E$237=6600,Y239,IF($E$237=6800,Z239,IF($E$237=7200,AB239,IF($E$237=7600,AC239,IF($E$237=8200,AD239,IF($E$237=8700,AE239,IF($E$237=8900,AG239,IF($E$237=9500,AH239,IF($E$237=10000,AI239,""))))))))))))))))))))))))</f>
        <v>26500</v>
      </c>
      <c r="F239" s="1">
        <v>26500</v>
      </c>
      <c r="G239" s="1">
        <v>31100</v>
      </c>
      <c r="H239" s="1">
        <v>23700</v>
      </c>
      <c r="I239" s="1">
        <v>39300</v>
      </c>
      <c r="K239" s="30">
        <v>12400</v>
      </c>
      <c r="L239" s="30"/>
      <c r="M239" s="30">
        <v>12600</v>
      </c>
      <c r="N239" s="31">
        <v>12800</v>
      </c>
      <c r="O239" s="30">
        <v>13500</v>
      </c>
      <c r="P239" s="31">
        <v>14600</v>
      </c>
      <c r="Q239" s="36"/>
      <c r="R239" s="36">
        <v>15100</v>
      </c>
      <c r="S239" s="142">
        <v>15700</v>
      </c>
      <c r="T239" s="143">
        <v>18500</v>
      </c>
      <c r="U239" s="143">
        <v>20100</v>
      </c>
      <c r="V239" s="143"/>
      <c r="W239" s="34">
        <v>39300</v>
      </c>
      <c r="X239" s="34">
        <v>42500</v>
      </c>
      <c r="Y239" s="31">
        <v>47200</v>
      </c>
      <c r="Z239" s="31">
        <v>49700</v>
      </c>
      <c r="AA239" s="31"/>
      <c r="AB239" s="31">
        <v>52800</v>
      </c>
      <c r="AC239" s="31">
        <v>58000</v>
      </c>
      <c r="AD239" s="31">
        <v>62300</v>
      </c>
      <c r="AE239" s="30">
        <v>86200</v>
      </c>
      <c r="AF239" s="30"/>
      <c r="AG239" s="30">
        <v>90800</v>
      </c>
      <c r="AH239" s="30">
        <v>102100</v>
      </c>
      <c r="AI239" s="37">
        <v>104200</v>
      </c>
      <c r="AJ239" s="3"/>
      <c r="AK239" s="3"/>
      <c r="AL239" s="3"/>
      <c r="AO239" s="1">
        <f t="shared" si="82"/>
        <v>40100</v>
      </c>
      <c r="AP239" s="164">
        <f>IF(AND($N$11="Fix Pay"),AQ236,AP237)</f>
        <v>46500</v>
      </c>
      <c r="AQ239" s="50">
        <f t="shared" si="83"/>
        <v>40100</v>
      </c>
      <c r="AR239" s="50"/>
      <c r="AS239" s="1">
        <f t="shared" si="84"/>
        <v>40100</v>
      </c>
      <c r="AT239" s="164">
        <f>IF(AND($S$11="Fix Pay"),AU236,AT237)</f>
        <v>46500</v>
      </c>
      <c r="AU239" s="1">
        <f t="shared" si="85"/>
        <v>40100</v>
      </c>
      <c r="AW239" s="1">
        <f t="shared" si="86"/>
        <v>40100</v>
      </c>
      <c r="AX239" s="164">
        <f>IF(AND($X$11="Fix Pay"),AY236,AX237)</f>
        <v>47900</v>
      </c>
      <c r="AY239" s="1">
        <f t="shared" si="87"/>
        <v>40100</v>
      </c>
      <c r="BA239" s="1">
        <f t="shared" si="88"/>
        <v>40100</v>
      </c>
      <c r="BB239" s="164">
        <f>IF(AND($AC$11="Fix Pay"),BC236,BB237)</f>
        <v>47900</v>
      </c>
      <c r="BC239" s="1">
        <f t="shared" si="89"/>
        <v>40100</v>
      </c>
    </row>
    <row r="240" spans="1:55" ht="15" hidden="1" customHeight="1">
      <c r="C240" s="1">
        <f t="shared" si="90"/>
        <v>37800</v>
      </c>
      <c r="D240" s="151">
        <f>IF(AND(D239&lt;=E239),E239,INDEX($C$239:$C$278,MATCH(D239,$E$239:$E$278)+(LOOKUP(D239,$E$239:$E$278)&lt;&gt;D239)))</f>
        <v>45100</v>
      </c>
      <c r="E240" s="1">
        <f t="shared" ref="E240:E278" si="91">IF($E$237=4200,F240,IF($E$237=4800,G240,IF($E$237="5400A",I240,IF($E$237=3600,H240,IF($E$237=1700,K240,IF($E$237=1750,M240,IF($E$237=1900,N240,IF($E$237=2000,O240,IF($E$237="2400A",P240,IF($E$237="2400B",R240,IF($E$237="2400C",S240,IF($E$237="2800A",T240,IF($E$237="2800B",U240,IF($E$237="5400B",W240,IF($E$237=6000,X240,IF($E$237=6600,Y240,IF($E$237=6800,Z240,IF($E$237=7200,AB240,IF($E$237=7600,AC240,IF($E$237=8200,AD240,IF($E$237=8700,AE240,IF($E$237=8900,AG240,IF($E$237=9500,AH240,IF($E$237=10000,AI240,""))))))))))))))))))))))))</f>
        <v>37800</v>
      </c>
      <c r="F240" s="1">
        <v>37800</v>
      </c>
      <c r="G240" s="1">
        <v>44300</v>
      </c>
      <c r="H240" s="1">
        <v>33800</v>
      </c>
      <c r="I240" s="1">
        <v>53100</v>
      </c>
      <c r="K240" s="30">
        <v>17700</v>
      </c>
      <c r="L240" s="30"/>
      <c r="M240" s="30">
        <v>17900</v>
      </c>
      <c r="N240" s="31">
        <v>18200</v>
      </c>
      <c r="O240" s="30">
        <v>19200</v>
      </c>
      <c r="P240" s="31">
        <v>20800</v>
      </c>
      <c r="Q240" s="36"/>
      <c r="R240" s="36">
        <v>21500</v>
      </c>
      <c r="S240" s="142">
        <v>22400</v>
      </c>
      <c r="T240" s="143">
        <v>25300</v>
      </c>
      <c r="U240" s="143">
        <v>28700</v>
      </c>
      <c r="V240" s="143"/>
      <c r="W240" s="34">
        <v>56100</v>
      </c>
      <c r="X240" s="34">
        <v>60700</v>
      </c>
      <c r="Y240" s="31">
        <v>67300</v>
      </c>
      <c r="Z240" s="31">
        <v>71000</v>
      </c>
      <c r="AA240" s="31"/>
      <c r="AB240" s="31">
        <v>75300</v>
      </c>
      <c r="AC240" s="31">
        <v>79900</v>
      </c>
      <c r="AD240" s="31">
        <v>88900</v>
      </c>
      <c r="AE240" s="30">
        <v>123100</v>
      </c>
      <c r="AF240" s="30"/>
      <c r="AG240" s="30">
        <v>129700</v>
      </c>
      <c r="AH240" s="30">
        <v>145800</v>
      </c>
      <c r="AI240" s="37">
        <v>148800</v>
      </c>
      <c r="AJ240" s="3"/>
      <c r="AK240" s="3"/>
      <c r="AL240" s="3"/>
      <c r="AO240" s="1">
        <f t="shared" si="82"/>
        <v>41300</v>
      </c>
      <c r="AP240" s="250"/>
      <c r="AQ240" s="50">
        <f t="shared" si="83"/>
        <v>41300</v>
      </c>
      <c r="AR240" s="50"/>
      <c r="AS240" s="1">
        <f t="shared" si="84"/>
        <v>41300</v>
      </c>
      <c r="AT240" s="250"/>
      <c r="AU240" s="1">
        <f t="shared" si="85"/>
        <v>41300</v>
      </c>
      <c r="AW240" s="1">
        <f t="shared" si="86"/>
        <v>41300</v>
      </c>
      <c r="AX240" s="151"/>
      <c r="AY240" s="1">
        <f t="shared" si="87"/>
        <v>41300</v>
      </c>
      <c r="BA240" s="1">
        <f t="shared" si="88"/>
        <v>41300</v>
      </c>
      <c r="BB240" s="151"/>
      <c r="BC240" s="1">
        <f t="shared" si="89"/>
        <v>41300</v>
      </c>
    </row>
    <row r="241" spans="1:55" ht="15" hidden="1" customHeight="1">
      <c r="C241" s="1">
        <f t="shared" si="90"/>
        <v>38900</v>
      </c>
      <c r="D241" s="152">
        <f>IF(AND(D239&lt;=E239),E239,INDEX($C$239:$C$258,MATCH(D239,$E$239:$E$258)+(LOOKUP(D239,$E$239:$E$258)&lt;&gt;D239)))</f>
        <v>45100</v>
      </c>
      <c r="E241" s="1">
        <f t="shared" si="91"/>
        <v>38900</v>
      </c>
      <c r="F241" s="1">
        <v>38900</v>
      </c>
      <c r="G241" s="1">
        <v>45600</v>
      </c>
      <c r="H241" s="1">
        <v>34800</v>
      </c>
      <c r="I241" s="1">
        <v>54700</v>
      </c>
      <c r="K241" s="31">
        <v>18200</v>
      </c>
      <c r="L241" s="31"/>
      <c r="M241" s="31">
        <v>18400</v>
      </c>
      <c r="N241" s="31">
        <v>18700</v>
      </c>
      <c r="O241" s="31">
        <v>19800</v>
      </c>
      <c r="P241" s="31">
        <v>21400</v>
      </c>
      <c r="Q241" s="36"/>
      <c r="R241" s="36">
        <v>22100</v>
      </c>
      <c r="S241" s="142">
        <v>23100</v>
      </c>
      <c r="T241" s="143">
        <v>27100</v>
      </c>
      <c r="U241" s="143">
        <v>29600</v>
      </c>
      <c r="V241" s="143"/>
      <c r="W241" s="34">
        <v>57800</v>
      </c>
      <c r="X241" s="34">
        <v>62500</v>
      </c>
      <c r="Y241" s="31">
        <v>69300</v>
      </c>
      <c r="Z241" s="31">
        <v>73100</v>
      </c>
      <c r="AA241" s="31"/>
      <c r="AB241" s="31">
        <v>77600</v>
      </c>
      <c r="AC241" s="31">
        <v>82300</v>
      </c>
      <c r="AD241" s="31">
        <v>91600</v>
      </c>
      <c r="AE241" s="30">
        <v>126800</v>
      </c>
      <c r="AF241" s="30"/>
      <c r="AG241" s="30">
        <v>133600</v>
      </c>
      <c r="AH241" s="30">
        <v>150200</v>
      </c>
      <c r="AI241" s="37">
        <v>153300</v>
      </c>
      <c r="AJ241" s="3"/>
      <c r="AK241" s="3"/>
      <c r="AL241" s="3"/>
      <c r="AO241" s="1">
        <f t="shared" si="82"/>
        <v>42500</v>
      </c>
      <c r="AP241" s="250"/>
      <c r="AQ241" s="50">
        <f t="shared" si="83"/>
        <v>42500</v>
      </c>
      <c r="AR241" s="50"/>
      <c r="AS241" s="1">
        <f t="shared" si="84"/>
        <v>42500</v>
      </c>
      <c r="AT241" s="250"/>
      <c r="AU241" s="1">
        <f t="shared" si="85"/>
        <v>42500</v>
      </c>
      <c r="AW241" s="1">
        <f t="shared" si="86"/>
        <v>42500</v>
      </c>
      <c r="AX241" s="151"/>
      <c r="AY241" s="1">
        <f t="shared" si="87"/>
        <v>42500</v>
      </c>
      <c r="BA241" s="1">
        <f t="shared" si="88"/>
        <v>42500</v>
      </c>
      <c r="BB241" s="151"/>
      <c r="BC241" s="1">
        <f t="shared" si="89"/>
        <v>42500</v>
      </c>
    </row>
    <row r="242" spans="1:55" ht="15" hidden="1" customHeight="1">
      <c r="A242" s="1" t="s">
        <v>229</v>
      </c>
      <c r="C242" s="1">
        <f t="shared" si="90"/>
        <v>40100</v>
      </c>
      <c r="D242" s="153">
        <f>IF(AND(C$6="Fix Pay"),E239,D240)</f>
        <v>45100</v>
      </c>
      <c r="E242" s="1">
        <f t="shared" si="91"/>
        <v>40100</v>
      </c>
      <c r="F242" s="1">
        <v>40100</v>
      </c>
      <c r="G242" s="1">
        <v>47000</v>
      </c>
      <c r="H242" s="1">
        <v>35800</v>
      </c>
      <c r="I242" s="1">
        <v>56300</v>
      </c>
      <c r="K242" s="31">
        <v>18700</v>
      </c>
      <c r="L242" s="31"/>
      <c r="M242" s="31">
        <v>19000</v>
      </c>
      <c r="N242" s="30">
        <v>19300</v>
      </c>
      <c r="O242" s="34">
        <v>20400</v>
      </c>
      <c r="P242" s="30">
        <v>22000</v>
      </c>
      <c r="Q242" s="35"/>
      <c r="R242" s="35">
        <v>22800</v>
      </c>
      <c r="S242" s="142">
        <v>23800</v>
      </c>
      <c r="T242" s="144">
        <v>27900</v>
      </c>
      <c r="U242" s="144">
        <v>30500</v>
      </c>
      <c r="V242" s="144"/>
      <c r="W242" s="34">
        <v>59500</v>
      </c>
      <c r="X242" s="34">
        <v>64400</v>
      </c>
      <c r="Y242" s="31">
        <v>71400</v>
      </c>
      <c r="Z242" s="31">
        <v>75300</v>
      </c>
      <c r="AA242" s="31"/>
      <c r="AB242" s="31">
        <v>79900</v>
      </c>
      <c r="AC242" s="31">
        <v>84800</v>
      </c>
      <c r="AD242" s="31">
        <v>94300</v>
      </c>
      <c r="AE242" s="30">
        <v>130600</v>
      </c>
      <c r="AF242" s="30"/>
      <c r="AG242" s="37">
        <v>137600</v>
      </c>
      <c r="AH242" s="37">
        <v>154700</v>
      </c>
      <c r="AI242" s="30">
        <v>157900</v>
      </c>
      <c r="AJ242" s="3"/>
      <c r="AK242" s="3"/>
      <c r="AL242" s="3"/>
      <c r="AO242" s="1">
        <f t="shared" si="82"/>
        <v>43800</v>
      </c>
      <c r="AP242" s="155">
        <f>IF(AND(AP236&lt;=AQ236),AQ236,INDEX(AO236:AO256,MATCH(AP236,AQ236:AQ256)+(LOOKUP(AP236,AQ236:AQ256)&lt;&gt;AP236)))</f>
        <v>46500</v>
      </c>
      <c r="AQ242" s="50">
        <f t="shared" si="83"/>
        <v>43800</v>
      </c>
      <c r="AR242" s="50"/>
      <c r="AS242" s="1">
        <f t="shared" si="84"/>
        <v>43800</v>
      </c>
      <c r="AT242" s="155">
        <f>IF(AND(AT236&lt;=AU236),AU236,INDEX(AS236:AS256,MATCH(AT236,AU236:AU256)+(LOOKUP(AT236,AU236:AU256)&lt;&gt;AT236)))</f>
        <v>46500</v>
      </c>
      <c r="AU242" s="1">
        <f t="shared" si="85"/>
        <v>43800</v>
      </c>
      <c r="AW242" s="1">
        <f t="shared" si="86"/>
        <v>43800</v>
      </c>
      <c r="AX242" s="155">
        <f>IF(AND(AX236&lt;=AY236),AY236,INDEX(AW236:AW256,MATCH(AX236,AY236:AY256)+(LOOKUP(AX236,AY236:AY256)&lt;&gt;AX236)))</f>
        <v>47900</v>
      </c>
      <c r="AY242" s="1">
        <f t="shared" si="87"/>
        <v>43800</v>
      </c>
      <c r="BA242" s="1">
        <f t="shared" si="88"/>
        <v>43800</v>
      </c>
      <c r="BB242" s="155">
        <f>IF(AND(BB236&lt;=BC236),BC236,INDEX(BA236:BA256,MATCH(BB236,BC236:BC256)+(LOOKUP(BB236,BC236:BC256)&lt;&gt;BB236)))</f>
        <v>47900</v>
      </c>
      <c r="BC242" s="1">
        <f t="shared" si="89"/>
        <v>43800</v>
      </c>
    </row>
    <row r="243" spans="1:55" ht="15" hidden="1" customHeight="1">
      <c r="A243" s="1" t="s">
        <v>230</v>
      </c>
      <c r="C243" s="1">
        <f t="shared" si="90"/>
        <v>41300</v>
      </c>
      <c r="D243" s="154">
        <f>IF(E$11=A$51,D242,IF(E$11=A$52,D242,IF(E$11=A$53,D242,IF(E$11=A$54,D241,""))))</f>
        <v>45100</v>
      </c>
      <c r="E243" s="1">
        <f t="shared" si="91"/>
        <v>41300</v>
      </c>
      <c r="F243" s="1">
        <v>41300</v>
      </c>
      <c r="G243" s="1">
        <v>48400</v>
      </c>
      <c r="H243" s="1">
        <v>36900</v>
      </c>
      <c r="I243" s="1">
        <v>58000</v>
      </c>
      <c r="K243" s="31">
        <v>19300</v>
      </c>
      <c r="L243" s="31"/>
      <c r="M243" s="31">
        <v>19600</v>
      </c>
      <c r="N243" s="30">
        <v>19900</v>
      </c>
      <c r="O243" s="34">
        <v>21000</v>
      </c>
      <c r="P243" s="31">
        <v>22700</v>
      </c>
      <c r="Q243" s="36"/>
      <c r="R243" s="36">
        <v>23500</v>
      </c>
      <c r="S243" s="142">
        <v>24500</v>
      </c>
      <c r="T243" s="143">
        <v>28700</v>
      </c>
      <c r="U243" s="143">
        <v>31400</v>
      </c>
      <c r="V243" s="143"/>
      <c r="W243" s="31">
        <v>61300</v>
      </c>
      <c r="X243" s="31">
        <v>66300</v>
      </c>
      <c r="Y243" s="31">
        <v>73500</v>
      </c>
      <c r="Z243" s="31">
        <v>77600</v>
      </c>
      <c r="AA243" s="31"/>
      <c r="AB243" s="31">
        <v>82300</v>
      </c>
      <c r="AC243" s="31">
        <v>87300</v>
      </c>
      <c r="AD243" s="31">
        <v>97100</v>
      </c>
      <c r="AE243" s="34">
        <v>134500</v>
      </c>
      <c r="AF243" s="34"/>
      <c r="AG243" s="37">
        <v>141700</v>
      </c>
      <c r="AH243" s="37">
        <v>159300</v>
      </c>
      <c r="AI243" s="30">
        <v>162600</v>
      </c>
      <c r="AJ243" s="3"/>
      <c r="AK243" s="3"/>
      <c r="AL243" s="3"/>
      <c r="AO243" s="1">
        <f t="shared" si="82"/>
        <v>45100</v>
      </c>
      <c r="AP243" s="50"/>
      <c r="AQ243" s="50">
        <f t="shared" si="83"/>
        <v>45100</v>
      </c>
      <c r="AR243" s="50"/>
      <c r="AS243" s="1">
        <f t="shared" si="84"/>
        <v>45100</v>
      </c>
      <c r="AT243" s="50"/>
      <c r="AU243" s="1">
        <f t="shared" si="85"/>
        <v>45100</v>
      </c>
      <c r="AW243" s="1">
        <f t="shared" si="86"/>
        <v>45100</v>
      </c>
      <c r="AY243" s="1">
        <f t="shared" si="87"/>
        <v>45100</v>
      </c>
      <c r="BA243" s="1">
        <f t="shared" si="88"/>
        <v>45100</v>
      </c>
      <c r="BC243" s="1">
        <f t="shared" si="89"/>
        <v>45100</v>
      </c>
    </row>
    <row r="244" spans="1:55" ht="15" hidden="1" customHeight="1">
      <c r="A244" s="1" t="s">
        <v>231</v>
      </c>
      <c r="C244" s="1">
        <f t="shared" si="90"/>
        <v>42500</v>
      </c>
      <c r="E244" s="1">
        <f t="shared" si="91"/>
        <v>42500</v>
      </c>
      <c r="F244" s="1">
        <v>42500</v>
      </c>
      <c r="G244" s="1">
        <v>49900</v>
      </c>
      <c r="H244" s="1">
        <v>38000</v>
      </c>
      <c r="I244" s="1">
        <v>59700</v>
      </c>
      <c r="K244" s="32">
        <v>19900</v>
      </c>
      <c r="L244" s="32"/>
      <c r="M244" s="32">
        <v>20200</v>
      </c>
      <c r="N244" s="31">
        <v>20500</v>
      </c>
      <c r="O244" s="34">
        <v>21600</v>
      </c>
      <c r="P244" s="31">
        <v>23400</v>
      </c>
      <c r="Q244" s="36"/>
      <c r="R244" s="36">
        <v>24200</v>
      </c>
      <c r="S244" s="142">
        <v>25200</v>
      </c>
      <c r="T244" s="143">
        <v>29600</v>
      </c>
      <c r="U244" s="143">
        <v>32300</v>
      </c>
      <c r="V244" s="143"/>
      <c r="W244" s="31">
        <v>63100</v>
      </c>
      <c r="X244" s="31">
        <v>68300</v>
      </c>
      <c r="Y244" s="31">
        <v>75700</v>
      </c>
      <c r="Z244" s="31">
        <v>79900</v>
      </c>
      <c r="AA244" s="31"/>
      <c r="AB244" s="31">
        <v>84800</v>
      </c>
      <c r="AC244" s="31">
        <v>89900</v>
      </c>
      <c r="AD244" s="31">
        <v>100000</v>
      </c>
      <c r="AE244" s="30">
        <v>138500</v>
      </c>
      <c r="AF244" s="30"/>
      <c r="AG244" s="37">
        <v>146000</v>
      </c>
      <c r="AH244" s="37">
        <v>164100</v>
      </c>
      <c r="AI244" s="37">
        <v>167500</v>
      </c>
      <c r="AJ244" s="3"/>
      <c r="AK244" s="3"/>
      <c r="AL244" s="3"/>
      <c r="AO244" s="1">
        <f t="shared" si="82"/>
        <v>46500</v>
      </c>
      <c r="AP244" s="167">
        <f>IF($E11=A$51,AP242,IF($E11=A$52,AP242,IF($E11=A$53,AP242,IF($E11=A$54,AP239,""))))</f>
        <v>46500</v>
      </c>
      <c r="AQ244" s="50">
        <f t="shared" si="83"/>
        <v>46500</v>
      </c>
      <c r="AR244" s="50"/>
      <c r="AS244" s="1">
        <f t="shared" si="84"/>
        <v>46500</v>
      </c>
      <c r="AT244" s="167">
        <f>IF($E11=A$51,AT242,IF($E11=A$52,AT242,IF($E11=A$53,AT242,IF($E11=A$54,AT239,""))))</f>
        <v>46500</v>
      </c>
      <c r="AU244" s="1">
        <f t="shared" si="85"/>
        <v>46500</v>
      </c>
      <c r="AW244" s="1">
        <f t="shared" si="86"/>
        <v>46500</v>
      </c>
      <c r="AX244" s="168">
        <f>IF($E11=A$51,AX242,IF($E11=A$52,AX242,IF($E11=A$53,AX242,IF($E11=A$54,AX239,""))))</f>
        <v>47900</v>
      </c>
      <c r="AY244" s="1">
        <f t="shared" si="87"/>
        <v>46500</v>
      </c>
      <c r="BA244" s="1">
        <f t="shared" si="88"/>
        <v>46500</v>
      </c>
      <c r="BB244" s="168">
        <f>IF($E$11=A$51,BB242,IF($E$11=A$52,BB242,IF($E$11=A$53,BB242,IF($E$11=A$54,BB239,""))))</f>
        <v>47900</v>
      </c>
      <c r="BC244" s="1">
        <f t="shared" si="89"/>
        <v>46500</v>
      </c>
    </row>
    <row r="245" spans="1:55" ht="15" hidden="1" customHeight="1">
      <c r="A245" s="1" t="s">
        <v>232</v>
      </c>
      <c r="C245" s="1">
        <f t="shared" si="90"/>
        <v>43800</v>
      </c>
      <c r="E245" s="1">
        <f t="shared" si="91"/>
        <v>43800</v>
      </c>
      <c r="F245" s="1">
        <v>43800</v>
      </c>
      <c r="G245" s="1">
        <v>51400</v>
      </c>
      <c r="H245" s="1">
        <v>39100</v>
      </c>
      <c r="I245" s="1">
        <v>61500</v>
      </c>
      <c r="K245" s="33">
        <v>20500</v>
      </c>
      <c r="L245" s="33"/>
      <c r="M245" s="33">
        <v>20800</v>
      </c>
      <c r="N245" s="31">
        <v>21100</v>
      </c>
      <c r="O245" s="34">
        <v>22200</v>
      </c>
      <c r="P245" s="34">
        <v>24100</v>
      </c>
      <c r="Q245" s="145"/>
      <c r="R245" s="145">
        <v>24900</v>
      </c>
      <c r="S245" s="142">
        <v>26000</v>
      </c>
      <c r="T245" s="146">
        <v>30500</v>
      </c>
      <c r="U245" s="147">
        <v>33300</v>
      </c>
      <c r="V245" s="147"/>
      <c r="W245" s="31">
        <v>65000</v>
      </c>
      <c r="X245" s="31">
        <v>70300</v>
      </c>
      <c r="Y245" s="31">
        <v>78000</v>
      </c>
      <c r="Z245" s="31">
        <v>82300</v>
      </c>
      <c r="AA245" s="31"/>
      <c r="AB245" s="31">
        <v>87300</v>
      </c>
      <c r="AC245" s="31">
        <v>92600</v>
      </c>
      <c r="AD245" s="31">
        <v>103000</v>
      </c>
      <c r="AE245" s="30">
        <v>142700</v>
      </c>
      <c r="AF245" s="30"/>
      <c r="AG245" s="37">
        <v>150400</v>
      </c>
      <c r="AH245" s="37">
        <v>169000</v>
      </c>
      <c r="AI245" s="37">
        <v>172500</v>
      </c>
      <c r="AJ245" s="3"/>
      <c r="AK245" s="3"/>
      <c r="AL245" s="3"/>
      <c r="AO245" s="1">
        <f t="shared" si="82"/>
        <v>47900</v>
      </c>
      <c r="AP245" s="50"/>
      <c r="AQ245" s="50">
        <f t="shared" si="83"/>
        <v>47900</v>
      </c>
      <c r="AR245" s="50"/>
      <c r="AS245" s="1">
        <f t="shared" si="84"/>
        <v>47900</v>
      </c>
      <c r="AU245" s="1">
        <f t="shared" si="85"/>
        <v>47900</v>
      </c>
      <c r="AW245" s="1">
        <f t="shared" si="86"/>
        <v>47900</v>
      </c>
      <c r="AY245" s="1">
        <f t="shared" si="87"/>
        <v>47900</v>
      </c>
      <c r="BA245" s="1">
        <f t="shared" si="88"/>
        <v>47900</v>
      </c>
      <c r="BC245" s="1">
        <f t="shared" si="89"/>
        <v>47900</v>
      </c>
    </row>
    <row r="246" spans="1:55" ht="15" hidden="1" customHeight="1">
      <c r="C246" s="1">
        <f t="shared" si="90"/>
        <v>45100</v>
      </c>
      <c r="E246" s="1">
        <f t="shared" si="91"/>
        <v>45100</v>
      </c>
      <c r="F246" s="1">
        <v>45100</v>
      </c>
      <c r="G246" s="1">
        <v>52900</v>
      </c>
      <c r="H246" s="1">
        <v>40300</v>
      </c>
      <c r="I246" s="1">
        <v>63300</v>
      </c>
      <c r="K246" s="31">
        <v>21100</v>
      </c>
      <c r="L246" s="31"/>
      <c r="M246" s="31">
        <v>21400</v>
      </c>
      <c r="N246" s="31">
        <v>21700</v>
      </c>
      <c r="O246" s="34">
        <v>22900</v>
      </c>
      <c r="P246" s="31">
        <v>24800</v>
      </c>
      <c r="Q246" s="36"/>
      <c r="R246" s="36">
        <v>25600</v>
      </c>
      <c r="S246" s="142">
        <v>26800</v>
      </c>
      <c r="T246" s="143">
        <v>31400</v>
      </c>
      <c r="U246" s="146">
        <v>34300</v>
      </c>
      <c r="V246" s="146"/>
      <c r="W246" s="31">
        <v>67000</v>
      </c>
      <c r="X246" s="31">
        <v>72400</v>
      </c>
      <c r="Y246" s="31">
        <v>80300</v>
      </c>
      <c r="Z246" s="31">
        <v>84800</v>
      </c>
      <c r="AA246" s="31"/>
      <c r="AB246" s="31">
        <v>89900</v>
      </c>
      <c r="AC246" s="31">
        <v>95400</v>
      </c>
      <c r="AD246" s="31">
        <v>106100</v>
      </c>
      <c r="AE246" s="30">
        <v>147000</v>
      </c>
      <c r="AF246" s="30"/>
      <c r="AG246" s="37">
        <v>154900</v>
      </c>
      <c r="AH246" s="37">
        <v>174100</v>
      </c>
      <c r="AI246" s="30">
        <v>177700</v>
      </c>
      <c r="AJ246" s="3"/>
      <c r="AK246" s="3"/>
      <c r="AL246" s="3"/>
      <c r="AO246" s="1">
        <f t="shared" si="82"/>
        <v>49300</v>
      </c>
      <c r="AP246" s="50"/>
      <c r="AQ246" s="50">
        <f t="shared" si="83"/>
        <v>49300</v>
      </c>
      <c r="AR246" s="50"/>
      <c r="AS246" s="1">
        <f t="shared" si="84"/>
        <v>49300</v>
      </c>
      <c r="AU246" s="1">
        <f t="shared" si="85"/>
        <v>49300</v>
      </c>
      <c r="AW246" s="1">
        <f t="shared" si="86"/>
        <v>49300</v>
      </c>
      <c r="AY246" s="1">
        <f t="shared" si="87"/>
        <v>49300</v>
      </c>
      <c r="BA246" s="1">
        <f t="shared" si="88"/>
        <v>49300</v>
      </c>
      <c r="BC246" s="1">
        <f t="shared" si="89"/>
        <v>49300</v>
      </c>
    </row>
    <row r="247" spans="1:55" ht="15.75" hidden="1" customHeight="1">
      <c r="A247" s="1" t="s">
        <v>46</v>
      </c>
      <c r="C247" s="1">
        <f t="shared" si="90"/>
        <v>46500</v>
      </c>
      <c r="E247" s="1">
        <f t="shared" si="91"/>
        <v>46500</v>
      </c>
      <c r="F247" s="1">
        <v>46500</v>
      </c>
      <c r="G247" s="1">
        <v>54500</v>
      </c>
      <c r="H247" s="1">
        <v>41500</v>
      </c>
      <c r="I247" s="1">
        <v>65200</v>
      </c>
      <c r="K247" s="32">
        <v>21700</v>
      </c>
      <c r="L247" s="32"/>
      <c r="M247" s="32">
        <v>22000</v>
      </c>
      <c r="N247" s="31">
        <v>22400</v>
      </c>
      <c r="O247" s="34">
        <v>23600</v>
      </c>
      <c r="P247" s="31">
        <v>25500</v>
      </c>
      <c r="Q247" s="36"/>
      <c r="R247" s="36">
        <v>26400</v>
      </c>
      <c r="S247" s="142">
        <v>27600</v>
      </c>
      <c r="T247" s="143">
        <v>32300</v>
      </c>
      <c r="U247" s="143">
        <v>35300</v>
      </c>
      <c r="V247" s="143"/>
      <c r="W247" s="31">
        <v>69000</v>
      </c>
      <c r="X247" s="31">
        <v>74600</v>
      </c>
      <c r="Y247" s="31">
        <v>82700</v>
      </c>
      <c r="Z247" s="31">
        <v>87300</v>
      </c>
      <c r="AA247" s="31"/>
      <c r="AB247" s="31">
        <v>92600</v>
      </c>
      <c r="AC247" s="31">
        <v>98300</v>
      </c>
      <c r="AD247" s="31">
        <v>109300</v>
      </c>
      <c r="AE247" s="30">
        <v>151400</v>
      </c>
      <c r="AF247" s="30"/>
      <c r="AG247" s="37">
        <v>159500</v>
      </c>
      <c r="AH247" s="37">
        <v>179300</v>
      </c>
      <c r="AI247" s="30">
        <v>183000</v>
      </c>
      <c r="AJ247" s="3"/>
      <c r="AK247" s="3"/>
      <c r="AL247" s="3"/>
      <c r="AO247" s="1">
        <f t="shared" si="82"/>
        <v>50800</v>
      </c>
      <c r="AP247" s="50"/>
      <c r="AQ247" s="50">
        <f t="shared" si="83"/>
        <v>50800</v>
      </c>
      <c r="AR247" s="50"/>
      <c r="AS247" s="1">
        <f t="shared" si="84"/>
        <v>50800</v>
      </c>
      <c r="AU247" s="1">
        <f t="shared" si="85"/>
        <v>50800</v>
      </c>
      <c r="AW247" s="1">
        <f t="shared" si="86"/>
        <v>50800</v>
      </c>
      <c r="AY247" s="1">
        <f t="shared" si="87"/>
        <v>50800</v>
      </c>
      <c r="BA247" s="1">
        <f t="shared" si="88"/>
        <v>50800</v>
      </c>
      <c r="BC247" s="1">
        <f t="shared" si="89"/>
        <v>50800</v>
      </c>
    </row>
    <row r="248" spans="1:55" hidden="1">
      <c r="A248" s="1" t="s">
        <v>49</v>
      </c>
      <c r="C248" s="1">
        <f t="shared" si="90"/>
        <v>47900</v>
      </c>
      <c r="E248" s="1">
        <f t="shared" si="91"/>
        <v>47900</v>
      </c>
      <c r="F248" s="1">
        <v>47900</v>
      </c>
      <c r="G248" s="1">
        <v>56100</v>
      </c>
      <c r="H248" s="1">
        <v>42700</v>
      </c>
      <c r="I248" s="1">
        <v>67200</v>
      </c>
      <c r="K248" s="33">
        <v>22400</v>
      </c>
      <c r="L248" s="33"/>
      <c r="M248" s="33">
        <v>22700</v>
      </c>
      <c r="N248" s="31">
        <v>23100</v>
      </c>
      <c r="O248" s="34">
        <v>24300</v>
      </c>
      <c r="P248" s="31">
        <v>26300</v>
      </c>
      <c r="Q248" s="36"/>
      <c r="R248" s="36">
        <v>27200</v>
      </c>
      <c r="S248" s="142">
        <v>28200</v>
      </c>
      <c r="T248" s="143">
        <v>33300</v>
      </c>
      <c r="U248" s="143">
        <v>36400</v>
      </c>
      <c r="V248" s="143"/>
      <c r="W248" s="30">
        <v>71100</v>
      </c>
      <c r="X248" s="30">
        <v>76800</v>
      </c>
      <c r="Y248" s="31">
        <v>85200</v>
      </c>
      <c r="Z248" s="31">
        <v>89900</v>
      </c>
      <c r="AA248" s="31"/>
      <c r="AB248" s="31">
        <v>95400</v>
      </c>
      <c r="AC248" s="31">
        <v>101200</v>
      </c>
      <c r="AD248" s="31">
        <v>112600</v>
      </c>
      <c r="AE248" s="30">
        <v>155900</v>
      </c>
      <c r="AF248" s="30"/>
      <c r="AG248" s="37">
        <v>164300</v>
      </c>
      <c r="AH248" s="37">
        <v>184700</v>
      </c>
      <c r="AI248" s="30">
        <v>188500</v>
      </c>
      <c r="AJ248" s="3"/>
      <c r="AK248" s="3"/>
      <c r="AL248" s="3"/>
      <c r="AO248" s="1">
        <f t="shared" si="82"/>
        <v>52300</v>
      </c>
      <c r="AP248" s="50"/>
      <c r="AQ248" s="50">
        <f t="shared" si="83"/>
        <v>52300</v>
      </c>
      <c r="AR248" s="50"/>
      <c r="AS248" s="1">
        <f t="shared" si="84"/>
        <v>52300</v>
      </c>
      <c r="AU248" s="1">
        <f t="shared" si="85"/>
        <v>52300</v>
      </c>
      <c r="AW248" s="1">
        <f t="shared" si="86"/>
        <v>52300</v>
      </c>
      <c r="AY248" s="1">
        <f t="shared" si="87"/>
        <v>52300</v>
      </c>
      <c r="BA248" s="1">
        <f t="shared" si="88"/>
        <v>52300</v>
      </c>
      <c r="BC248" s="1">
        <f t="shared" si="89"/>
        <v>52300</v>
      </c>
    </row>
    <row r="249" spans="1:55" hidden="1">
      <c r="A249" s="1" t="s">
        <v>47</v>
      </c>
      <c r="C249" s="1">
        <f t="shared" si="90"/>
        <v>49300</v>
      </c>
      <c r="E249" s="1">
        <f t="shared" si="91"/>
        <v>49300</v>
      </c>
      <c r="F249" s="1">
        <v>49300</v>
      </c>
      <c r="G249" s="1">
        <v>57800</v>
      </c>
      <c r="H249" s="1">
        <v>44000</v>
      </c>
      <c r="I249" s="1">
        <v>69200</v>
      </c>
      <c r="K249" s="31">
        <v>23100</v>
      </c>
      <c r="L249" s="31"/>
      <c r="M249" s="31">
        <v>23400</v>
      </c>
      <c r="N249" s="34">
        <v>23800</v>
      </c>
      <c r="O249" s="34">
        <v>25000</v>
      </c>
      <c r="P249" s="31">
        <v>27100</v>
      </c>
      <c r="Q249" s="36"/>
      <c r="R249" s="36">
        <v>28000</v>
      </c>
      <c r="S249" s="142">
        <v>29300</v>
      </c>
      <c r="T249" s="143">
        <v>34300</v>
      </c>
      <c r="U249" s="143">
        <v>37500</v>
      </c>
      <c r="V249" s="143"/>
      <c r="W249" s="31">
        <v>73200</v>
      </c>
      <c r="X249" s="31">
        <v>79100</v>
      </c>
      <c r="Y249" s="31">
        <v>87800</v>
      </c>
      <c r="Z249" s="31">
        <v>92600</v>
      </c>
      <c r="AA249" s="31"/>
      <c r="AB249" s="31">
        <v>98300</v>
      </c>
      <c r="AC249" s="37">
        <v>104200</v>
      </c>
      <c r="AD249" s="37">
        <v>116000</v>
      </c>
      <c r="AE249" s="30">
        <v>160600</v>
      </c>
      <c r="AF249" s="30"/>
      <c r="AG249" s="30">
        <v>169200</v>
      </c>
      <c r="AH249" s="30">
        <v>190200</v>
      </c>
      <c r="AI249" s="30">
        <v>194200</v>
      </c>
      <c r="AJ249" s="3"/>
      <c r="AK249" s="3"/>
      <c r="AL249" s="3"/>
      <c r="AO249" s="1">
        <f t="shared" si="82"/>
        <v>53900</v>
      </c>
      <c r="AP249" s="50"/>
      <c r="AQ249" s="50">
        <f t="shared" si="83"/>
        <v>53900</v>
      </c>
      <c r="AR249" s="50"/>
      <c r="AS249" s="1">
        <f t="shared" si="84"/>
        <v>53900</v>
      </c>
      <c r="AU249" s="1">
        <f t="shared" si="85"/>
        <v>53900</v>
      </c>
      <c r="AW249" s="1">
        <f t="shared" si="86"/>
        <v>53900</v>
      </c>
      <c r="AY249" s="1">
        <f t="shared" si="87"/>
        <v>53900</v>
      </c>
      <c r="BA249" s="1">
        <f t="shared" si="88"/>
        <v>53900</v>
      </c>
      <c r="BC249" s="1">
        <f t="shared" si="89"/>
        <v>53900</v>
      </c>
    </row>
    <row r="250" spans="1:55" hidden="1">
      <c r="A250" s="1" t="s">
        <v>48</v>
      </c>
      <c r="C250" s="1">
        <f t="shared" si="90"/>
        <v>50800</v>
      </c>
      <c r="E250" s="1">
        <f t="shared" si="91"/>
        <v>50800</v>
      </c>
      <c r="F250" s="1">
        <v>50800</v>
      </c>
      <c r="G250" s="1">
        <v>59500</v>
      </c>
      <c r="H250" s="1">
        <v>45300</v>
      </c>
      <c r="I250" s="1">
        <v>71300</v>
      </c>
      <c r="K250" s="30">
        <v>23800</v>
      </c>
      <c r="L250" s="30"/>
      <c r="M250" s="30">
        <v>24100</v>
      </c>
      <c r="N250" s="34">
        <v>24500</v>
      </c>
      <c r="O250" s="34">
        <v>25800</v>
      </c>
      <c r="P250" s="31">
        <v>27900</v>
      </c>
      <c r="Q250" s="36"/>
      <c r="R250" s="36">
        <v>28800</v>
      </c>
      <c r="S250" s="142">
        <v>30200</v>
      </c>
      <c r="T250" s="143">
        <v>35300</v>
      </c>
      <c r="U250" s="143">
        <v>38600</v>
      </c>
      <c r="V250" s="143"/>
      <c r="W250" s="31">
        <v>75400</v>
      </c>
      <c r="X250" s="31">
        <v>81500</v>
      </c>
      <c r="Y250" s="30">
        <v>90400</v>
      </c>
      <c r="Z250" s="30">
        <v>95400</v>
      </c>
      <c r="AA250" s="30"/>
      <c r="AB250" s="30">
        <v>101200</v>
      </c>
      <c r="AC250" s="37">
        <v>107300</v>
      </c>
      <c r="AD250" s="37">
        <v>119500</v>
      </c>
      <c r="AE250" s="30">
        <v>165400</v>
      </c>
      <c r="AF250" s="30"/>
      <c r="AG250" s="37">
        <v>174300</v>
      </c>
      <c r="AH250" s="37">
        <v>195900</v>
      </c>
      <c r="AI250" s="37">
        <v>200000</v>
      </c>
      <c r="AJ250" s="3"/>
      <c r="AK250" s="3"/>
      <c r="AL250" s="3"/>
      <c r="AO250" s="1">
        <f t="shared" si="82"/>
        <v>55500</v>
      </c>
      <c r="AP250" s="50"/>
      <c r="AQ250" s="50">
        <f t="shared" si="83"/>
        <v>55500</v>
      </c>
      <c r="AR250" s="50"/>
      <c r="AS250" s="1">
        <f t="shared" si="84"/>
        <v>55500</v>
      </c>
      <c r="AU250" s="1">
        <f t="shared" si="85"/>
        <v>55500</v>
      </c>
      <c r="AW250" s="1">
        <f t="shared" si="86"/>
        <v>55500</v>
      </c>
      <c r="AY250" s="1">
        <f t="shared" si="87"/>
        <v>55500</v>
      </c>
      <c r="BA250" s="1">
        <f t="shared" si="88"/>
        <v>55500</v>
      </c>
      <c r="BC250" s="1">
        <f t="shared" si="89"/>
        <v>55500</v>
      </c>
    </row>
    <row r="251" spans="1:55" hidden="1">
      <c r="C251" s="1">
        <f t="shared" si="90"/>
        <v>52300</v>
      </c>
      <c r="E251" s="1">
        <f t="shared" si="91"/>
        <v>52300</v>
      </c>
      <c r="F251" s="1">
        <v>52300</v>
      </c>
      <c r="G251" s="1">
        <v>61300</v>
      </c>
      <c r="H251" s="1">
        <v>46700</v>
      </c>
      <c r="I251" s="1">
        <v>73400</v>
      </c>
      <c r="K251" s="31">
        <v>24500</v>
      </c>
      <c r="L251" s="31"/>
      <c r="M251" s="31">
        <v>24800</v>
      </c>
      <c r="N251" s="31">
        <v>25200</v>
      </c>
      <c r="O251" s="31">
        <v>26600</v>
      </c>
      <c r="P251" s="31">
        <v>28700</v>
      </c>
      <c r="Q251" s="36"/>
      <c r="R251" s="36">
        <v>29700</v>
      </c>
      <c r="S251" s="142">
        <v>31100</v>
      </c>
      <c r="T251" s="143">
        <v>36400</v>
      </c>
      <c r="U251" s="143">
        <v>39800</v>
      </c>
      <c r="V251" s="143"/>
      <c r="W251" s="31">
        <v>77700</v>
      </c>
      <c r="X251" s="31">
        <v>83900</v>
      </c>
      <c r="Y251" s="31">
        <v>93100</v>
      </c>
      <c r="Z251" s="31">
        <v>98300</v>
      </c>
      <c r="AA251" s="31"/>
      <c r="AB251" s="31">
        <v>104200</v>
      </c>
      <c r="AC251" s="37">
        <v>110500</v>
      </c>
      <c r="AD251" s="37">
        <v>123100</v>
      </c>
      <c r="AE251" s="30">
        <v>170400</v>
      </c>
      <c r="AF251" s="30"/>
      <c r="AG251" s="30">
        <v>179500</v>
      </c>
      <c r="AH251" s="30">
        <v>201800</v>
      </c>
      <c r="AI251" s="37">
        <v>206000</v>
      </c>
      <c r="AJ251" s="3"/>
      <c r="AK251" s="3"/>
      <c r="AL251" s="3"/>
      <c r="AO251" s="1">
        <f t="shared" si="82"/>
        <v>57200</v>
      </c>
      <c r="AP251" s="50"/>
      <c r="AQ251" s="50">
        <f t="shared" si="83"/>
        <v>57200</v>
      </c>
      <c r="AR251" s="50"/>
      <c r="AS251" s="1">
        <f t="shared" si="84"/>
        <v>57200</v>
      </c>
      <c r="AU251" s="1">
        <f t="shared" si="85"/>
        <v>57200</v>
      </c>
      <c r="AW251" s="1">
        <f t="shared" si="86"/>
        <v>57200</v>
      </c>
      <c r="AY251" s="1">
        <f t="shared" si="87"/>
        <v>57200</v>
      </c>
      <c r="BA251" s="1">
        <f t="shared" si="88"/>
        <v>57200</v>
      </c>
      <c r="BC251" s="1">
        <f t="shared" si="89"/>
        <v>57200</v>
      </c>
    </row>
    <row r="252" spans="1:55" hidden="1">
      <c r="C252" s="1">
        <f t="shared" si="90"/>
        <v>53900</v>
      </c>
      <c r="E252" s="1">
        <f t="shared" si="91"/>
        <v>53900</v>
      </c>
      <c r="F252" s="1">
        <v>53900</v>
      </c>
      <c r="G252" s="1">
        <v>63100</v>
      </c>
      <c r="H252" s="1">
        <v>48100</v>
      </c>
      <c r="I252" s="1">
        <v>75600</v>
      </c>
      <c r="K252" s="31">
        <v>25200</v>
      </c>
      <c r="L252" s="31"/>
      <c r="M252" s="31">
        <v>25500</v>
      </c>
      <c r="N252" s="34">
        <v>26000</v>
      </c>
      <c r="O252" s="30">
        <v>27400</v>
      </c>
      <c r="P252" s="31">
        <v>29600</v>
      </c>
      <c r="Q252" s="36"/>
      <c r="R252" s="36">
        <v>30600</v>
      </c>
      <c r="S252" s="142">
        <v>32000</v>
      </c>
      <c r="T252" s="143">
        <v>37500</v>
      </c>
      <c r="U252" s="143">
        <v>41000</v>
      </c>
      <c r="V252" s="143"/>
      <c r="W252" s="31">
        <v>80000</v>
      </c>
      <c r="X252" s="31">
        <v>86400</v>
      </c>
      <c r="Y252" s="30">
        <v>95900</v>
      </c>
      <c r="Z252" s="30">
        <v>101200</v>
      </c>
      <c r="AA252" s="30"/>
      <c r="AB252" s="30">
        <v>107300</v>
      </c>
      <c r="AC252" s="30">
        <v>113800</v>
      </c>
      <c r="AD252" s="30">
        <v>126800</v>
      </c>
      <c r="AE252" s="30">
        <v>175500</v>
      </c>
      <c r="AF252" s="30"/>
      <c r="AG252" s="30">
        <v>184900</v>
      </c>
      <c r="AH252" s="30">
        <v>207900</v>
      </c>
      <c r="AI252" s="31">
        <v>212200</v>
      </c>
      <c r="AJ252" s="3"/>
      <c r="AK252" s="3"/>
      <c r="AL252" s="3"/>
      <c r="AO252" s="1">
        <f t="shared" si="82"/>
        <v>58900</v>
      </c>
      <c r="AP252" s="50"/>
      <c r="AQ252" s="50">
        <f t="shared" si="83"/>
        <v>58900</v>
      </c>
      <c r="AR252" s="50"/>
      <c r="AS252" s="1">
        <f t="shared" si="84"/>
        <v>58900</v>
      </c>
      <c r="AU252" s="1">
        <f t="shared" si="85"/>
        <v>58900</v>
      </c>
      <c r="AW252" s="1">
        <f t="shared" si="86"/>
        <v>58900</v>
      </c>
      <c r="AY252" s="1">
        <f t="shared" si="87"/>
        <v>58900</v>
      </c>
      <c r="BA252" s="1">
        <f t="shared" si="88"/>
        <v>58900</v>
      </c>
      <c r="BC252" s="1">
        <f t="shared" si="89"/>
        <v>58900</v>
      </c>
    </row>
    <row r="253" spans="1:55" hidden="1">
      <c r="C253" s="1">
        <f t="shared" si="90"/>
        <v>55500</v>
      </c>
      <c r="E253" s="1">
        <f t="shared" si="91"/>
        <v>55500</v>
      </c>
      <c r="F253" s="1">
        <v>55500</v>
      </c>
      <c r="G253" s="1">
        <v>65000</v>
      </c>
      <c r="H253" s="1">
        <v>49500</v>
      </c>
      <c r="I253" s="1">
        <v>77900</v>
      </c>
      <c r="K253" s="31">
        <v>26000</v>
      </c>
      <c r="L253" s="31"/>
      <c r="M253" s="31">
        <v>26300</v>
      </c>
      <c r="N253" s="34">
        <v>26800</v>
      </c>
      <c r="O253" s="31">
        <v>28200</v>
      </c>
      <c r="P253" s="31">
        <v>30500</v>
      </c>
      <c r="Q253" s="36"/>
      <c r="R253" s="36">
        <v>31500</v>
      </c>
      <c r="S253" s="142">
        <v>33000</v>
      </c>
      <c r="T253" s="143">
        <v>38600</v>
      </c>
      <c r="U253" s="143">
        <v>42200</v>
      </c>
      <c r="V253" s="143"/>
      <c r="W253" s="31">
        <v>82400</v>
      </c>
      <c r="X253" s="31">
        <v>89000</v>
      </c>
      <c r="Y253" s="31">
        <v>98800</v>
      </c>
      <c r="Z253" s="31">
        <v>104200</v>
      </c>
      <c r="AA253" s="31"/>
      <c r="AB253" s="31">
        <v>110500</v>
      </c>
      <c r="AC253" s="37">
        <v>117200</v>
      </c>
      <c r="AD253" s="37">
        <v>130600</v>
      </c>
      <c r="AE253" s="30">
        <v>180800</v>
      </c>
      <c r="AF253" s="30"/>
      <c r="AG253" s="37">
        <v>190400</v>
      </c>
      <c r="AH253" s="37">
        <v>214100</v>
      </c>
      <c r="AI253" s="30">
        <v>218600</v>
      </c>
      <c r="AJ253" s="3"/>
      <c r="AK253" s="3"/>
      <c r="AL253" s="3"/>
      <c r="AO253" s="1">
        <f t="shared" si="82"/>
        <v>60700</v>
      </c>
      <c r="AP253" s="50"/>
      <c r="AQ253" s="50">
        <f t="shared" si="83"/>
        <v>60700</v>
      </c>
      <c r="AR253" s="50"/>
      <c r="AS253" s="1">
        <f t="shared" si="84"/>
        <v>60700</v>
      </c>
      <c r="AU253" s="1">
        <f t="shared" si="85"/>
        <v>60700</v>
      </c>
      <c r="AW253" s="1">
        <f t="shared" si="86"/>
        <v>60700</v>
      </c>
      <c r="AY253" s="1">
        <f t="shared" si="87"/>
        <v>60700</v>
      </c>
      <c r="BA253" s="1">
        <f t="shared" si="88"/>
        <v>60700</v>
      </c>
      <c r="BC253" s="1">
        <f t="shared" si="89"/>
        <v>60700</v>
      </c>
    </row>
    <row r="254" spans="1:55" hidden="1">
      <c r="C254" s="1">
        <f t="shared" si="90"/>
        <v>57200</v>
      </c>
      <c r="E254" s="1">
        <f t="shared" si="91"/>
        <v>57200</v>
      </c>
      <c r="F254" s="1">
        <v>57200</v>
      </c>
      <c r="G254" s="1">
        <v>67000</v>
      </c>
      <c r="H254" s="1">
        <v>51000</v>
      </c>
      <c r="I254" s="1">
        <v>80200</v>
      </c>
      <c r="K254" s="31">
        <v>26800</v>
      </c>
      <c r="L254" s="31"/>
      <c r="M254" s="31">
        <v>27100</v>
      </c>
      <c r="N254" s="31">
        <v>27600</v>
      </c>
      <c r="O254" s="31">
        <v>29000</v>
      </c>
      <c r="P254" s="31">
        <v>31400</v>
      </c>
      <c r="Q254" s="36"/>
      <c r="R254" s="36">
        <v>32400</v>
      </c>
      <c r="S254" s="142">
        <v>34000</v>
      </c>
      <c r="T254" s="143">
        <v>39800</v>
      </c>
      <c r="U254" s="143">
        <v>43500</v>
      </c>
      <c r="V254" s="143"/>
      <c r="W254" s="31">
        <v>84900</v>
      </c>
      <c r="X254" s="31">
        <v>91700</v>
      </c>
      <c r="Y254" s="37">
        <v>101800</v>
      </c>
      <c r="Z254" s="37">
        <v>107300</v>
      </c>
      <c r="AA254" s="37"/>
      <c r="AB254" s="37">
        <v>113800</v>
      </c>
      <c r="AC254" s="30">
        <v>120700</v>
      </c>
      <c r="AD254" s="30">
        <v>134500</v>
      </c>
      <c r="AE254" s="30">
        <v>186200</v>
      </c>
      <c r="AF254" s="30"/>
      <c r="AG254" s="37">
        <v>196100</v>
      </c>
      <c r="AH254" s="37"/>
      <c r="AI254" s="30"/>
      <c r="AJ254" s="3"/>
      <c r="AK254" s="3"/>
      <c r="AL254" s="3"/>
      <c r="AO254" s="1">
        <f t="shared" si="82"/>
        <v>62500</v>
      </c>
      <c r="AP254" s="50"/>
      <c r="AQ254" s="50">
        <f t="shared" si="83"/>
        <v>62500</v>
      </c>
      <c r="AR254" s="50"/>
      <c r="AS254" s="1">
        <f t="shared" si="84"/>
        <v>62500</v>
      </c>
      <c r="AU254" s="1">
        <f t="shared" si="85"/>
        <v>62500</v>
      </c>
      <c r="AW254" s="1">
        <f t="shared" si="86"/>
        <v>62500</v>
      </c>
      <c r="AY254" s="1">
        <f t="shared" si="87"/>
        <v>62500</v>
      </c>
      <c r="BA254" s="1">
        <f t="shared" si="88"/>
        <v>62500</v>
      </c>
      <c r="BC254" s="1">
        <f t="shared" si="89"/>
        <v>62500</v>
      </c>
    </row>
    <row r="255" spans="1:55" hidden="1">
      <c r="C255" s="1">
        <f t="shared" si="90"/>
        <v>58900</v>
      </c>
      <c r="E255" s="1">
        <f t="shared" si="91"/>
        <v>58900</v>
      </c>
      <c r="F255" s="1">
        <v>58900</v>
      </c>
      <c r="G255" s="1">
        <v>69000</v>
      </c>
      <c r="H255" s="1">
        <v>52500</v>
      </c>
      <c r="I255" s="1">
        <v>82600</v>
      </c>
      <c r="K255" s="31">
        <v>27600</v>
      </c>
      <c r="L255" s="31"/>
      <c r="M255" s="31">
        <v>27900</v>
      </c>
      <c r="N255" s="30">
        <v>28400</v>
      </c>
      <c r="O255" s="31">
        <v>29900</v>
      </c>
      <c r="P255" s="31">
        <v>32300</v>
      </c>
      <c r="Q255" s="36"/>
      <c r="R255" s="36">
        <v>33400</v>
      </c>
      <c r="S255" s="142">
        <v>35000</v>
      </c>
      <c r="T255" s="143">
        <v>41000</v>
      </c>
      <c r="U255" s="143">
        <v>44800</v>
      </c>
      <c r="V255" s="143"/>
      <c r="W255" s="31">
        <v>87400</v>
      </c>
      <c r="X255" s="31">
        <v>94500</v>
      </c>
      <c r="Y255" s="37">
        <v>104900</v>
      </c>
      <c r="Z255" s="37">
        <v>110500</v>
      </c>
      <c r="AA255" s="37"/>
      <c r="AB255" s="37">
        <v>117200</v>
      </c>
      <c r="AC255" s="37">
        <v>124300</v>
      </c>
      <c r="AD255" s="37">
        <v>138500</v>
      </c>
      <c r="AE255" s="30">
        <v>191800</v>
      </c>
      <c r="AF255" s="30"/>
      <c r="AG255" s="31">
        <v>202000</v>
      </c>
      <c r="AH255" s="31"/>
      <c r="AI255" s="148"/>
      <c r="AJ255" s="3"/>
      <c r="AK255" s="3"/>
      <c r="AL255" s="3"/>
      <c r="AO255" s="1">
        <f t="shared" si="82"/>
        <v>64400</v>
      </c>
      <c r="AP255" s="50"/>
      <c r="AQ255" s="50">
        <f t="shared" si="83"/>
        <v>64400</v>
      </c>
      <c r="AR255" s="50"/>
      <c r="AS255" s="1">
        <f t="shared" si="84"/>
        <v>64400</v>
      </c>
      <c r="AU255" s="1">
        <f t="shared" si="85"/>
        <v>64400</v>
      </c>
      <c r="AW255" s="1">
        <f t="shared" si="86"/>
        <v>64400</v>
      </c>
      <c r="AY255" s="1">
        <f t="shared" si="87"/>
        <v>64400</v>
      </c>
      <c r="BA255" s="1">
        <f t="shared" si="88"/>
        <v>64400</v>
      </c>
      <c r="BC255" s="1">
        <f t="shared" si="89"/>
        <v>64400</v>
      </c>
    </row>
    <row r="256" spans="1:55" hidden="1">
      <c r="C256" s="1">
        <f t="shared" si="90"/>
        <v>60700</v>
      </c>
      <c r="E256" s="1">
        <f t="shared" si="91"/>
        <v>60700</v>
      </c>
      <c r="F256" s="1">
        <v>60700</v>
      </c>
      <c r="G256" s="1">
        <v>71100</v>
      </c>
      <c r="H256" s="1">
        <v>54100</v>
      </c>
      <c r="I256" s="1">
        <v>85100</v>
      </c>
      <c r="K256" s="31">
        <v>28400</v>
      </c>
      <c r="L256" s="31"/>
      <c r="M256" s="31">
        <v>28700</v>
      </c>
      <c r="N256" s="31">
        <v>29300</v>
      </c>
      <c r="O256" s="31">
        <v>30800</v>
      </c>
      <c r="P256" s="31">
        <v>33300</v>
      </c>
      <c r="Q256" s="36"/>
      <c r="R256" s="36">
        <v>34400</v>
      </c>
      <c r="S256" s="142">
        <v>36100</v>
      </c>
      <c r="T256" s="143">
        <v>42200</v>
      </c>
      <c r="U256" s="143">
        <v>46100</v>
      </c>
      <c r="V256" s="143"/>
      <c r="W256" s="31">
        <v>90000</v>
      </c>
      <c r="X256" s="31">
        <v>97300</v>
      </c>
      <c r="Y256" s="37">
        <v>108000</v>
      </c>
      <c r="Z256" s="37">
        <v>113800</v>
      </c>
      <c r="AA256" s="37"/>
      <c r="AB256" s="37">
        <v>120700</v>
      </c>
      <c r="AC256" s="37">
        <v>128000</v>
      </c>
      <c r="AD256" s="37">
        <v>142700</v>
      </c>
      <c r="AE256" s="30">
        <v>197600</v>
      </c>
      <c r="AF256" s="30"/>
      <c r="AG256" s="30">
        <v>208100</v>
      </c>
      <c r="AH256" s="30"/>
      <c r="AI256" s="148"/>
      <c r="AJ256" s="3"/>
      <c r="AK256" s="3"/>
      <c r="AL256" s="3"/>
      <c r="AO256" s="1">
        <f t="shared" si="82"/>
        <v>66300</v>
      </c>
      <c r="AP256" s="50"/>
      <c r="AQ256" s="50">
        <f t="shared" si="83"/>
        <v>66300</v>
      </c>
      <c r="AR256" s="50"/>
      <c r="AS256" s="1">
        <f t="shared" si="84"/>
        <v>66300</v>
      </c>
      <c r="AU256" s="1">
        <f t="shared" si="85"/>
        <v>66300</v>
      </c>
      <c r="AW256" s="1">
        <f t="shared" si="86"/>
        <v>66300</v>
      </c>
      <c r="AY256" s="1">
        <f t="shared" si="87"/>
        <v>66300</v>
      </c>
      <c r="BA256" s="1">
        <f t="shared" si="88"/>
        <v>66300</v>
      </c>
      <c r="BC256" s="1">
        <f t="shared" si="89"/>
        <v>66300</v>
      </c>
    </row>
    <row r="257" spans="3:55" hidden="1">
      <c r="C257" s="1">
        <f t="shared" si="90"/>
        <v>62500</v>
      </c>
      <c r="E257" s="1">
        <f t="shared" si="91"/>
        <v>62500</v>
      </c>
      <c r="F257" s="1">
        <v>62500</v>
      </c>
      <c r="G257" s="1">
        <v>73200</v>
      </c>
      <c r="H257" s="1">
        <v>55700</v>
      </c>
      <c r="I257" s="1">
        <v>87700</v>
      </c>
      <c r="K257" s="31">
        <v>29300</v>
      </c>
      <c r="L257" s="31"/>
      <c r="M257" s="31">
        <v>29600</v>
      </c>
      <c r="N257" s="31">
        <v>30200</v>
      </c>
      <c r="O257" s="31">
        <v>31700</v>
      </c>
      <c r="P257" s="31">
        <v>34300</v>
      </c>
      <c r="Q257" s="36"/>
      <c r="R257" s="36">
        <v>35400</v>
      </c>
      <c r="S257" s="142">
        <v>37200</v>
      </c>
      <c r="T257" s="143">
        <v>43500</v>
      </c>
      <c r="U257" s="143">
        <v>47500</v>
      </c>
      <c r="V257" s="143"/>
      <c r="W257" s="31">
        <v>92700</v>
      </c>
      <c r="X257" s="31">
        <v>100200</v>
      </c>
      <c r="Y257" s="30">
        <v>111200</v>
      </c>
      <c r="Z257" s="30">
        <v>117200</v>
      </c>
      <c r="AA257" s="30"/>
      <c r="AB257" s="30">
        <v>124300</v>
      </c>
      <c r="AC257" s="37">
        <v>131800</v>
      </c>
      <c r="AD257" s="37">
        <v>147000</v>
      </c>
      <c r="AE257" s="34">
        <v>203500</v>
      </c>
      <c r="AF257" s="34"/>
      <c r="AG257" s="30"/>
      <c r="AH257" s="30"/>
      <c r="AI257" s="148"/>
      <c r="AJ257" s="3"/>
      <c r="AK257" s="3"/>
      <c r="AL257" s="3"/>
      <c r="AO257" s="1">
        <f t="shared" si="82"/>
        <v>68300</v>
      </c>
      <c r="AP257" s="50"/>
      <c r="AQ257" s="50">
        <f t="shared" si="83"/>
        <v>68300</v>
      </c>
      <c r="AR257" s="50"/>
      <c r="AS257" s="1">
        <f t="shared" si="84"/>
        <v>68300</v>
      </c>
      <c r="AU257" s="1">
        <f t="shared" si="85"/>
        <v>68300</v>
      </c>
      <c r="AW257" s="1">
        <f t="shared" si="86"/>
        <v>68300</v>
      </c>
      <c r="AY257" s="1">
        <f t="shared" si="87"/>
        <v>68300</v>
      </c>
      <c r="BA257" s="1">
        <f t="shared" si="88"/>
        <v>68300</v>
      </c>
      <c r="BC257" s="1">
        <f t="shared" si="89"/>
        <v>68300</v>
      </c>
    </row>
    <row r="258" spans="3:55" hidden="1">
      <c r="C258" s="1">
        <f t="shared" si="90"/>
        <v>64400</v>
      </c>
      <c r="E258" s="1">
        <f t="shared" si="91"/>
        <v>64400</v>
      </c>
      <c r="F258" s="1">
        <v>64400</v>
      </c>
      <c r="G258" s="1">
        <v>75400</v>
      </c>
      <c r="H258" s="1">
        <v>57400</v>
      </c>
      <c r="I258" s="1">
        <v>90300</v>
      </c>
      <c r="K258" s="31">
        <v>30200</v>
      </c>
      <c r="L258" s="31"/>
      <c r="M258" s="31">
        <v>30500</v>
      </c>
      <c r="N258" s="31">
        <v>31100</v>
      </c>
      <c r="O258" s="31">
        <v>32700</v>
      </c>
      <c r="P258" s="31">
        <v>35300</v>
      </c>
      <c r="Q258" s="36"/>
      <c r="R258" s="36">
        <v>36500</v>
      </c>
      <c r="S258" s="142">
        <v>38300</v>
      </c>
      <c r="T258" s="143">
        <v>44800</v>
      </c>
      <c r="U258" s="143">
        <v>48900</v>
      </c>
      <c r="V258" s="143"/>
      <c r="W258" s="31">
        <v>95500</v>
      </c>
      <c r="X258" s="31">
        <v>103200</v>
      </c>
      <c r="Y258" s="30">
        <v>114500</v>
      </c>
      <c r="Z258" s="30">
        <v>120700</v>
      </c>
      <c r="AA258" s="30"/>
      <c r="AB258" s="30">
        <v>128000</v>
      </c>
      <c r="AC258" s="30">
        <v>135800</v>
      </c>
      <c r="AD258" s="30">
        <v>151400</v>
      </c>
      <c r="AE258" s="34"/>
      <c r="AF258" s="34"/>
      <c r="AG258" s="148"/>
      <c r="AH258" s="148"/>
      <c r="AI258" s="148"/>
      <c r="AJ258" s="3"/>
      <c r="AK258" s="3"/>
      <c r="AL258" s="3"/>
      <c r="AO258" s="1">
        <f t="shared" si="82"/>
        <v>70300</v>
      </c>
      <c r="AP258" s="50"/>
      <c r="AQ258" s="50">
        <f t="shared" si="83"/>
        <v>70300</v>
      </c>
      <c r="AR258" s="50"/>
      <c r="AS258" s="1">
        <f t="shared" si="84"/>
        <v>70300</v>
      </c>
      <c r="AU258" s="1">
        <f t="shared" si="85"/>
        <v>70300</v>
      </c>
      <c r="AW258" s="1">
        <f t="shared" si="86"/>
        <v>70300</v>
      </c>
      <c r="AY258" s="1">
        <f t="shared" si="87"/>
        <v>70300</v>
      </c>
      <c r="BA258" s="1">
        <f t="shared" si="88"/>
        <v>70300</v>
      </c>
      <c r="BC258" s="1">
        <f t="shared" si="89"/>
        <v>70300</v>
      </c>
    </row>
    <row r="259" spans="3:55" hidden="1">
      <c r="C259" s="1">
        <f t="shared" si="90"/>
        <v>66300</v>
      </c>
      <c r="E259" s="1">
        <f t="shared" si="91"/>
        <v>66300</v>
      </c>
      <c r="F259" s="1">
        <v>66300</v>
      </c>
      <c r="G259" s="1">
        <v>77700</v>
      </c>
      <c r="H259" s="1">
        <v>59100</v>
      </c>
      <c r="I259" s="1">
        <v>93000</v>
      </c>
      <c r="K259" s="34">
        <v>31100</v>
      </c>
      <c r="L259" s="34"/>
      <c r="M259" s="34">
        <v>31400</v>
      </c>
      <c r="N259" s="31">
        <v>32000</v>
      </c>
      <c r="O259" s="31">
        <v>33700</v>
      </c>
      <c r="P259" s="31">
        <v>36400</v>
      </c>
      <c r="Q259" s="36"/>
      <c r="R259" s="36">
        <v>37600</v>
      </c>
      <c r="S259" s="142">
        <v>39400</v>
      </c>
      <c r="T259" s="143">
        <v>46100</v>
      </c>
      <c r="U259" s="143">
        <v>50400</v>
      </c>
      <c r="V259" s="143"/>
      <c r="W259" s="31">
        <v>98400</v>
      </c>
      <c r="X259" s="31">
        <v>106300</v>
      </c>
      <c r="Y259" s="30">
        <v>117900</v>
      </c>
      <c r="Z259" s="30">
        <v>124300</v>
      </c>
      <c r="AA259" s="30"/>
      <c r="AB259" s="30">
        <v>131800</v>
      </c>
      <c r="AC259" s="37">
        <v>139900</v>
      </c>
      <c r="AD259" s="37">
        <v>155900</v>
      </c>
      <c r="AE259" s="30"/>
      <c r="AF259" s="30"/>
      <c r="AG259" s="148"/>
      <c r="AH259" s="148"/>
      <c r="AI259" s="148"/>
      <c r="AJ259" s="3"/>
      <c r="AK259" s="3"/>
      <c r="AL259" s="3"/>
      <c r="AO259" s="1">
        <f t="shared" si="82"/>
        <v>72400</v>
      </c>
      <c r="AP259" s="50"/>
      <c r="AQ259" s="50">
        <f t="shared" si="83"/>
        <v>72400</v>
      </c>
      <c r="AR259" s="50"/>
      <c r="AS259" s="1">
        <f t="shared" si="84"/>
        <v>72400</v>
      </c>
      <c r="AU259" s="1">
        <f t="shared" si="85"/>
        <v>72400</v>
      </c>
      <c r="AW259" s="1">
        <f t="shared" si="86"/>
        <v>72400</v>
      </c>
      <c r="AY259" s="1">
        <f t="shared" si="87"/>
        <v>72400</v>
      </c>
      <c r="BA259" s="1">
        <f t="shared" si="88"/>
        <v>72400</v>
      </c>
      <c r="BC259" s="1">
        <f t="shared" si="89"/>
        <v>72400</v>
      </c>
    </row>
    <row r="260" spans="3:55" hidden="1">
      <c r="C260" s="1">
        <f t="shared" si="90"/>
        <v>68300</v>
      </c>
      <c r="E260" s="1">
        <f t="shared" si="91"/>
        <v>68300</v>
      </c>
      <c r="F260" s="31">
        <v>68300</v>
      </c>
      <c r="G260" s="35">
        <v>80000</v>
      </c>
      <c r="H260" s="30">
        <v>60900</v>
      </c>
      <c r="I260" s="31">
        <v>95800</v>
      </c>
      <c r="J260" s="31"/>
      <c r="K260" s="34">
        <v>32000</v>
      </c>
      <c r="L260" s="34"/>
      <c r="M260" s="34">
        <v>32300</v>
      </c>
      <c r="N260" s="31">
        <v>33000</v>
      </c>
      <c r="O260" s="31">
        <v>34700</v>
      </c>
      <c r="P260" s="30">
        <v>37500</v>
      </c>
      <c r="Q260" s="35"/>
      <c r="R260" s="35">
        <v>38700</v>
      </c>
      <c r="S260" s="142">
        <v>40600</v>
      </c>
      <c r="T260" s="144">
        <v>47500</v>
      </c>
      <c r="U260" s="144">
        <v>51900</v>
      </c>
      <c r="V260" s="144"/>
      <c r="W260" s="37">
        <v>101400</v>
      </c>
      <c r="X260" s="37">
        <v>109500</v>
      </c>
      <c r="Y260" s="37">
        <v>121400</v>
      </c>
      <c r="Z260" s="37">
        <v>128000</v>
      </c>
      <c r="AA260" s="37"/>
      <c r="AB260" s="37">
        <v>135800</v>
      </c>
      <c r="AC260" s="37">
        <v>144100</v>
      </c>
      <c r="AD260" s="37">
        <v>160600</v>
      </c>
      <c r="AE260" s="148"/>
      <c r="AF260" s="148"/>
      <c r="AG260" s="148"/>
      <c r="AH260" s="148"/>
      <c r="AI260" s="148"/>
      <c r="AJ260" s="3"/>
      <c r="AK260" s="3"/>
      <c r="AL260" s="3"/>
      <c r="AO260" s="1">
        <f t="shared" si="82"/>
        <v>74600</v>
      </c>
      <c r="AP260" s="50"/>
      <c r="AQ260" s="50">
        <f t="shared" si="83"/>
        <v>74600</v>
      </c>
      <c r="AR260" s="50"/>
      <c r="AS260" s="1">
        <f t="shared" si="84"/>
        <v>74600</v>
      </c>
      <c r="AU260" s="1">
        <f t="shared" si="85"/>
        <v>74600</v>
      </c>
      <c r="AW260" s="1">
        <f t="shared" si="86"/>
        <v>74600</v>
      </c>
      <c r="AY260" s="1">
        <f t="shared" si="87"/>
        <v>74600</v>
      </c>
      <c r="BA260" s="1">
        <f t="shared" si="88"/>
        <v>74600</v>
      </c>
      <c r="BC260" s="1">
        <f t="shared" si="89"/>
        <v>74600</v>
      </c>
    </row>
    <row r="261" spans="3:55" hidden="1">
      <c r="C261" s="1">
        <f t="shared" si="90"/>
        <v>70300</v>
      </c>
      <c r="E261" s="1">
        <f t="shared" si="91"/>
        <v>70300</v>
      </c>
      <c r="F261" s="31">
        <v>70300</v>
      </c>
      <c r="G261" s="36">
        <v>82400</v>
      </c>
      <c r="H261" s="31">
        <v>62700</v>
      </c>
      <c r="I261" s="31">
        <v>98700</v>
      </c>
      <c r="J261" s="31"/>
      <c r="K261" s="31">
        <v>33000</v>
      </c>
      <c r="L261" s="31"/>
      <c r="M261" s="31">
        <v>33300</v>
      </c>
      <c r="N261" s="31">
        <v>34000</v>
      </c>
      <c r="O261" s="31">
        <v>35700</v>
      </c>
      <c r="P261" s="31">
        <v>38600</v>
      </c>
      <c r="Q261" s="36"/>
      <c r="R261" s="36">
        <v>39900</v>
      </c>
      <c r="S261" s="142">
        <v>41800</v>
      </c>
      <c r="T261" s="143">
        <v>48900</v>
      </c>
      <c r="U261" s="143">
        <v>53500</v>
      </c>
      <c r="V261" s="143"/>
      <c r="W261" s="37">
        <v>104400</v>
      </c>
      <c r="X261" s="37">
        <v>112800</v>
      </c>
      <c r="Y261" s="37">
        <v>125000</v>
      </c>
      <c r="Z261" s="37">
        <v>131800</v>
      </c>
      <c r="AA261" s="37"/>
      <c r="AB261" s="37">
        <v>139900</v>
      </c>
      <c r="AC261" s="37">
        <v>148400</v>
      </c>
      <c r="AD261" s="37">
        <v>165400</v>
      </c>
      <c r="AE261" s="148"/>
      <c r="AF261" s="148"/>
      <c r="AG261" s="148"/>
      <c r="AH261" s="148"/>
      <c r="AI261" s="148"/>
      <c r="AJ261" s="3"/>
      <c r="AK261" s="3"/>
      <c r="AL261" s="3"/>
      <c r="AO261" s="1">
        <f t="shared" si="82"/>
        <v>76800</v>
      </c>
      <c r="AP261" s="50"/>
      <c r="AQ261" s="50">
        <f t="shared" si="83"/>
        <v>76800</v>
      </c>
      <c r="AR261" s="50"/>
      <c r="AS261" s="1">
        <f t="shared" si="84"/>
        <v>76800</v>
      </c>
      <c r="AU261" s="1">
        <f t="shared" si="85"/>
        <v>76800</v>
      </c>
      <c r="AW261" s="1">
        <f t="shared" si="86"/>
        <v>76800</v>
      </c>
      <c r="AY261" s="1">
        <f t="shared" si="87"/>
        <v>76800</v>
      </c>
      <c r="BA261" s="1">
        <f t="shared" si="88"/>
        <v>76800</v>
      </c>
      <c r="BC261" s="1">
        <f t="shared" si="89"/>
        <v>76800</v>
      </c>
    </row>
    <row r="262" spans="3:55" hidden="1">
      <c r="C262" s="1">
        <f t="shared" si="90"/>
        <v>72400</v>
      </c>
      <c r="E262" s="1">
        <f t="shared" si="91"/>
        <v>72400</v>
      </c>
      <c r="F262" s="30">
        <v>72400</v>
      </c>
      <c r="G262" s="35">
        <v>84900</v>
      </c>
      <c r="H262" s="31">
        <v>64600</v>
      </c>
      <c r="I262" s="37">
        <v>101700</v>
      </c>
      <c r="J262" s="37"/>
      <c r="K262" s="31">
        <v>34000</v>
      </c>
      <c r="L262" s="31"/>
      <c r="M262" s="31">
        <v>34300</v>
      </c>
      <c r="N262" s="31">
        <v>35000</v>
      </c>
      <c r="O262" s="30">
        <v>36800</v>
      </c>
      <c r="P262" s="31">
        <v>39800</v>
      </c>
      <c r="Q262" s="36"/>
      <c r="R262" s="36">
        <v>41100</v>
      </c>
      <c r="S262" s="142">
        <v>43300</v>
      </c>
      <c r="T262" s="143">
        <v>50400</v>
      </c>
      <c r="U262" s="143">
        <v>55100</v>
      </c>
      <c r="V262" s="143"/>
      <c r="W262" s="37">
        <v>107500</v>
      </c>
      <c r="X262" s="37">
        <v>116200</v>
      </c>
      <c r="Y262" s="30">
        <v>128800</v>
      </c>
      <c r="Z262" s="30">
        <v>135800</v>
      </c>
      <c r="AA262" s="30"/>
      <c r="AB262" s="30">
        <v>144100</v>
      </c>
      <c r="AC262" s="30">
        <v>152900</v>
      </c>
      <c r="AD262" s="30">
        <v>170400</v>
      </c>
      <c r="AE262" s="3"/>
      <c r="AF262" s="3"/>
      <c r="AG262" s="3"/>
      <c r="AH262" s="3"/>
      <c r="AI262" s="3"/>
      <c r="AJ262" s="3"/>
      <c r="AK262" s="3"/>
      <c r="AL262" s="3"/>
      <c r="AO262" s="1">
        <f t="shared" si="82"/>
        <v>79100</v>
      </c>
      <c r="AP262" s="50"/>
      <c r="AQ262" s="50">
        <f t="shared" si="83"/>
        <v>79100</v>
      </c>
      <c r="AR262" s="50"/>
      <c r="AS262" s="1">
        <f t="shared" si="84"/>
        <v>79100</v>
      </c>
      <c r="AU262" s="1">
        <f t="shared" si="85"/>
        <v>79100</v>
      </c>
      <c r="AW262" s="1">
        <f t="shared" si="86"/>
        <v>79100</v>
      </c>
      <c r="AY262" s="1">
        <f t="shared" si="87"/>
        <v>79100</v>
      </c>
      <c r="BA262" s="1">
        <f t="shared" si="88"/>
        <v>79100</v>
      </c>
      <c r="BC262" s="1">
        <f t="shared" si="89"/>
        <v>79100</v>
      </c>
    </row>
    <row r="263" spans="3:55" hidden="1">
      <c r="C263" s="1">
        <f t="shared" si="90"/>
        <v>74600</v>
      </c>
      <c r="E263" s="1">
        <f t="shared" si="91"/>
        <v>74600</v>
      </c>
      <c r="F263" s="31">
        <v>74600</v>
      </c>
      <c r="G263" s="35">
        <v>87400</v>
      </c>
      <c r="H263" s="31">
        <v>66500</v>
      </c>
      <c r="I263" s="37">
        <v>104800</v>
      </c>
      <c r="J263" s="37"/>
      <c r="K263" s="31">
        <v>35000</v>
      </c>
      <c r="L263" s="31"/>
      <c r="M263" s="31">
        <v>35300</v>
      </c>
      <c r="N263" s="31">
        <v>36100</v>
      </c>
      <c r="O263" s="31">
        <v>37900</v>
      </c>
      <c r="P263" s="34">
        <v>41000</v>
      </c>
      <c r="Q263" s="145"/>
      <c r="R263" s="145">
        <v>42300</v>
      </c>
      <c r="S263" s="142">
        <v>44400</v>
      </c>
      <c r="T263" s="146">
        <v>51900</v>
      </c>
      <c r="U263" s="146">
        <v>56800</v>
      </c>
      <c r="V263" s="146"/>
      <c r="W263" s="30">
        <v>110700</v>
      </c>
      <c r="X263" s="30">
        <v>119700</v>
      </c>
      <c r="Y263" s="37">
        <v>132700</v>
      </c>
      <c r="Z263" s="37">
        <v>139900</v>
      </c>
      <c r="AA263" s="37"/>
      <c r="AB263" s="37">
        <v>148400</v>
      </c>
      <c r="AC263" s="30">
        <v>157500</v>
      </c>
      <c r="AD263" s="30">
        <v>175500</v>
      </c>
      <c r="AE263" s="3"/>
      <c r="AF263" s="3"/>
      <c r="AG263" s="3"/>
      <c r="AH263" s="3"/>
      <c r="AI263" s="3"/>
      <c r="AJ263" s="3"/>
      <c r="AK263" s="3"/>
      <c r="AL263" s="3"/>
      <c r="AO263" s="1">
        <f t="shared" si="82"/>
        <v>81500</v>
      </c>
      <c r="AP263" s="50"/>
      <c r="AQ263" s="50">
        <f t="shared" si="83"/>
        <v>81500</v>
      </c>
      <c r="AR263" s="50"/>
      <c r="AS263" s="1">
        <f t="shared" si="84"/>
        <v>81500</v>
      </c>
      <c r="AU263" s="1">
        <f t="shared" si="85"/>
        <v>81500</v>
      </c>
      <c r="AW263" s="1">
        <f t="shared" si="86"/>
        <v>81500</v>
      </c>
      <c r="AY263" s="1">
        <f t="shared" si="87"/>
        <v>81500</v>
      </c>
      <c r="BA263" s="1">
        <f t="shared" si="88"/>
        <v>81500</v>
      </c>
      <c r="BC263" s="1">
        <f t="shared" si="89"/>
        <v>81500</v>
      </c>
    </row>
    <row r="264" spans="3:55" hidden="1">
      <c r="C264" s="1">
        <f t="shared" si="90"/>
        <v>76800</v>
      </c>
      <c r="E264" s="1">
        <f t="shared" si="91"/>
        <v>76800</v>
      </c>
      <c r="F264" s="31">
        <v>76800</v>
      </c>
      <c r="G264" s="36">
        <v>90000</v>
      </c>
      <c r="H264" s="30">
        <v>68500</v>
      </c>
      <c r="I264" s="37">
        <v>107900</v>
      </c>
      <c r="J264" s="37"/>
      <c r="K264" s="31">
        <v>36100</v>
      </c>
      <c r="L264" s="31"/>
      <c r="M264" s="31">
        <v>36400</v>
      </c>
      <c r="N264" s="31">
        <v>37200</v>
      </c>
      <c r="O264" s="31">
        <v>39000</v>
      </c>
      <c r="P264" s="34">
        <v>42200</v>
      </c>
      <c r="Q264" s="145"/>
      <c r="R264" s="145">
        <v>43600</v>
      </c>
      <c r="S264" s="142">
        <v>45700</v>
      </c>
      <c r="T264" s="146">
        <v>53500</v>
      </c>
      <c r="U264" s="146">
        <v>58500</v>
      </c>
      <c r="V264" s="146"/>
      <c r="W264" s="30">
        <v>114000</v>
      </c>
      <c r="X264" s="30">
        <v>123300</v>
      </c>
      <c r="Y264" s="30">
        <v>136700</v>
      </c>
      <c r="Z264" s="30">
        <v>144100</v>
      </c>
      <c r="AA264" s="30"/>
      <c r="AB264" s="30">
        <v>152900</v>
      </c>
      <c r="AC264" s="37">
        <v>162200</v>
      </c>
      <c r="AD264" s="37">
        <v>180800</v>
      </c>
      <c r="AE264" s="3"/>
      <c r="AF264" s="3"/>
      <c r="AG264" s="3"/>
      <c r="AH264" s="3"/>
      <c r="AI264" s="3"/>
      <c r="AJ264" s="3"/>
      <c r="AK264" s="3"/>
      <c r="AL264" s="3"/>
      <c r="AO264" s="1">
        <f t="shared" si="82"/>
        <v>83900</v>
      </c>
      <c r="AP264" s="50"/>
      <c r="AQ264" s="50">
        <f t="shared" si="83"/>
        <v>83900</v>
      </c>
      <c r="AR264" s="50"/>
      <c r="AS264" s="1">
        <f t="shared" si="84"/>
        <v>83900</v>
      </c>
      <c r="AU264" s="1">
        <f t="shared" si="85"/>
        <v>83900</v>
      </c>
      <c r="AW264" s="1">
        <f t="shared" si="86"/>
        <v>83900</v>
      </c>
      <c r="AY264" s="1">
        <f t="shared" si="87"/>
        <v>83900</v>
      </c>
      <c r="BA264" s="1">
        <f t="shared" si="88"/>
        <v>83900</v>
      </c>
      <c r="BC264" s="1">
        <f t="shared" si="89"/>
        <v>83900</v>
      </c>
    </row>
    <row r="265" spans="3:55" hidden="1">
      <c r="C265" s="1">
        <f t="shared" si="90"/>
        <v>79100</v>
      </c>
      <c r="E265" s="1">
        <f t="shared" si="91"/>
        <v>79100</v>
      </c>
      <c r="F265" s="30">
        <v>79100</v>
      </c>
      <c r="G265" s="36">
        <v>92700</v>
      </c>
      <c r="H265" s="31">
        <v>70600</v>
      </c>
      <c r="I265" s="30">
        <v>111100</v>
      </c>
      <c r="J265" s="30"/>
      <c r="K265" s="34">
        <v>37200</v>
      </c>
      <c r="L265" s="34"/>
      <c r="M265" s="34">
        <v>37500</v>
      </c>
      <c r="N265" s="30">
        <v>38300</v>
      </c>
      <c r="O265" s="31">
        <v>40200</v>
      </c>
      <c r="P265" s="34">
        <v>43500</v>
      </c>
      <c r="Q265" s="145"/>
      <c r="R265" s="145">
        <v>44900</v>
      </c>
      <c r="S265" s="142">
        <v>47100</v>
      </c>
      <c r="T265" s="146">
        <v>55100</v>
      </c>
      <c r="U265" s="146">
        <v>60300</v>
      </c>
      <c r="V265" s="146"/>
      <c r="W265" s="30">
        <v>117400</v>
      </c>
      <c r="X265" s="30">
        <v>127000</v>
      </c>
      <c r="Y265" s="37">
        <v>140800</v>
      </c>
      <c r="Z265" s="37">
        <v>148400</v>
      </c>
      <c r="AA265" s="37"/>
      <c r="AB265" s="37">
        <v>157500</v>
      </c>
      <c r="AC265" s="37">
        <v>167100</v>
      </c>
      <c r="AD265" s="37">
        <v>186200</v>
      </c>
      <c r="AE265" s="3"/>
      <c r="AF265" s="3"/>
      <c r="AG265" s="3"/>
      <c r="AH265" s="3"/>
      <c r="AI265" s="3"/>
      <c r="AJ265" s="3"/>
      <c r="AK265" s="3"/>
      <c r="AL265" s="3"/>
      <c r="AO265" s="1">
        <f t="shared" si="82"/>
        <v>86400</v>
      </c>
      <c r="AP265" s="50"/>
      <c r="AQ265" s="50">
        <f t="shared" si="83"/>
        <v>86400</v>
      </c>
      <c r="AR265" s="50"/>
      <c r="AS265" s="1">
        <f t="shared" si="84"/>
        <v>86400</v>
      </c>
      <c r="AU265" s="1">
        <f t="shared" si="85"/>
        <v>86400</v>
      </c>
      <c r="AW265" s="1">
        <f t="shared" si="86"/>
        <v>86400</v>
      </c>
      <c r="AY265" s="1">
        <f t="shared" si="87"/>
        <v>86400</v>
      </c>
      <c r="BA265" s="1">
        <f t="shared" si="88"/>
        <v>86400</v>
      </c>
      <c r="BC265" s="1">
        <f t="shared" si="89"/>
        <v>86400</v>
      </c>
    </row>
    <row r="266" spans="3:55" hidden="1">
      <c r="C266" s="1">
        <f t="shared" si="90"/>
        <v>81500</v>
      </c>
      <c r="E266" s="1">
        <f t="shared" si="91"/>
        <v>81500</v>
      </c>
      <c r="F266" s="30">
        <v>81500</v>
      </c>
      <c r="G266" s="35">
        <v>95500</v>
      </c>
      <c r="H266" s="31">
        <v>72700</v>
      </c>
      <c r="I266" s="30">
        <v>114400</v>
      </c>
      <c r="J266" s="30"/>
      <c r="K266" s="34">
        <v>38300</v>
      </c>
      <c r="L266" s="34"/>
      <c r="M266" s="34">
        <v>38600</v>
      </c>
      <c r="N266" s="31">
        <v>39400</v>
      </c>
      <c r="O266" s="31">
        <v>41400</v>
      </c>
      <c r="P266" s="30">
        <v>44800</v>
      </c>
      <c r="Q266" s="35"/>
      <c r="R266" s="35">
        <v>46200</v>
      </c>
      <c r="S266" s="142">
        <v>48500</v>
      </c>
      <c r="T266" s="144">
        <v>56800</v>
      </c>
      <c r="U266" s="144">
        <v>62100</v>
      </c>
      <c r="V266" s="144"/>
      <c r="W266" s="37">
        <v>120900</v>
      </c>
      <c r="X266" s="37">
        <v>130800</v>
      </c>
      <c r="Y266" s="37">
        <v>145000</v>
      </c>
      <c r="Z266" s="37">
        <v>152900</v>
      </c>
      <c r="AA266" s="37"/>
      <c r="AB266" s="37">
        <v>162200</v>
      </c>
      <c r="AC266" s="30">
        <v>172100</v>
      </c>
      <c r="AD266" s="30">
        <v>191800</v>
      </c>
      <c r="AE266" s="3"/>
      <c r="AF266" s="3"/>
      <c r="AG266" s="3"/>
      <c r="AH266" s="3"/>
      <c r="AI266" s="3"/>
      <c r="AJ266" s="3"/>
      <c r="AK266" s="3"/>
      <c r="AL266" s="3"/>
      <c r="AO266" s="1">
        <f t="shared" si="82"/>
        <v>89000</v>
      </c>
      <c r="AP266" s="50"/>
      <c r="AQ266" s="50">
        <f t="shared" si="83"/>
        <v>89000</v>
      </c>
      <c r="AR266" s="50"/>
      <c r="AS266" s="1">
        <f t="shared" si="84"/>
        <v>89000</v>
      </c>
      <c r="AU266" s="1">
        <f t="shared" si="85"/>
        <v>89000</v>
      </c>
      <c r="AW266" s="1">
        <f t="shared" si="86"/>
        <v>89000</v>
      </c>
      <c r="AY266" s="1">
        <f t="shared" si="87"/>
        <v>89000</v>
      </c>
      <c r="BA266" s="1">
        <f t="shared" si="88"/>
        <v>89000</v>
      </c>
      <c r="BC266" s="1">
        <f t="shared" si="89"/>
        <v>89000</v>
      </c>
    </row>
    <row r="267" spans="3:55" hidden="1">
      <c r="C267" s="1">
        <f t="shared" si="90"/>
        <v>83900</v>
      </c>
      <c r="E267" s="1">
        <f t="shared" si="91"/>
        <v>83900</v>
      </c>
      <c r="F267" s="31">
        <v>83900</v>
      </c>
      <c r="G267" s="35">
        <v>98400</v>
      </c>
      <c r="H267" s="31">
        <v>74900</v>
      </c>
      <c r="I267" s="30">
        <v>117800</v>
      </c>
      <c r="J267" s="30"/>
      <c r="K267" s="34">
        <v>39400</v>
      </c>
      <c r="L267" s="34"/>
      <c r="M267" s="34">
        <v>39800</v>
      </c>
      <c r="N267" s="31">
        <v>40600</v>
      </c>
      <c r="O267" s="31">
        <v>42600</v>
      </c>
      <c r="P267" s="34">
        <v>46100</v>
      </c>
      <c r="Q267" s="145"/>
      <c r="R267" s="145">
        <v>47600</v>
      </c>
      <c r="S267" s="142">
        <v>50000</v>
      </c>
      <c r="T267" s="146">
        <v>58500</v>
      </c>
      <c r="U267" s="146">
        <v>64000</v>
      </c>
      <c r="V267" s="146"/>
      <c r="W267" s="37">
        <v>124500</v>
      </c>
      <c r="X267" s="37">
        <v>134700</v>
      </c>
      <c r="Y267" s="37">
        <v>149400</v>
      </c>
      <c r="Z267" s="37">
        <v>157500</v>
      </c>
      <c r="AA267" s="37"/>
      <c r="AB267" s="37">
        <v>167100</v>
      </c>
      <c r="AC267" s="30">
        <v>177300</v>
      </c>
      <c r="AD267" s="30">
        <v>197600</v>
      </c>
      <c r="AE267" s="3"/>
      <c r="AF267" s="3"/>
      <c r="AG267" s="3"/>
      <c r="AH267" s="3"/>
      <c r="AI267" s="3"/>
      <c r="AJ267" s="3"/>
      <c r="AK267" s="3"/>
      <c r="AL267" s="3"/>
      <c r="AO267" s="1">
        <f t="shared" si="82"/>
        <v>91700</v>
      </c>
      <c r="AP267" s="50"/>
      <c r="AQ267" s="50">
        <f t="shared" si="83"/>
        <v>91700</v>
      </c>
      <c r="AR267" s="50"/>
      <c r="AS267" s="1">
        <f t="shared" si="84"/>
        <v>91700</v>
      </c>
      <c r="AU267" s="1">
        <f t="shared" si="85"/>
        <v>91700</v>
      </c>
      <c r="AW267" s="1">
        <f t="shared" si="86"/>
        <v>91700</v>
      </c>
      <c r="AY267" s="1">
        <f t="shared" si="87"/>
        <v>91700</v>
      </c>
      <c r="BA267" s="1">
        <f t="shared" si="88"/>
        <v>91700</v>
      </c>
      <c r="BC267" s="1">
        <f t="shared" si="89"/>
        <v>91700</v>
      </c>
    </row>
    <row r="268" spans="3:55" hidden="1">
      <c r="C268" s="1">
        <f t="shared" si="90"/>
        <v>86400</v>
      </c>
      <c r="E268" s="1">
        <f t="shared" si="91"/>
        <v>86400</v>
      </c>
      <c r="F268" s="30">
        <v>86400</v>
      </c>
      <c r="G268" s="35">
        <v>101400</v>
      </c>
      <c r="H268" s="31">
        <v>77100</v>
      </c>
      <c r="I268" s="37">
        <v>121300</v>
      </c>
      <c r="J268" s="37"/>
      <c r="K268" s="31">
        <v>40600</v>
      </c>
      <c r="L268" s="31"/>
      <c r="M268" s="31">
        <v>41000</v>
      </c>
      <c r="N268" s="31">
        <v>41800</v>
      </c>
      <c r="O268" s="31">
        <v>43900</v>
      </c>
      <c r="P268" s="34">
        <v>47500</v>
      </c>
      <c r="Q268" s="145"/>
      <c r="R268" s="145">
        <v>49000</v>
      </c>
      <c r="S268" s="142">
        <v>51500</v>
      </c>
      <c r="T268" s="146">
        <v>60300</v>
      </c>
      <c r="U268" s="146">
        <v>65900</v>
      </c>
      <c r="V268" s="146"/>
      <c r="W268" s="37">
        <v>128200</v>
      </c>
      <c r="X268" s="37">
        <v>138700</v>
      </c>
      <c r="Y268" s="30">
        <v>153900</v>
      </c>
      <c r="Z268" s="30">
        <v>162200</v>
      </c>
      <c r="AA268" s="30"/>
      <c r="AB268" s="30">
        <v>172100</v>
      </c>
      <c r="AC268" s="30">
        <v>182600</v>
      </c>
      <c r="AD268" s="30">
        <v>203500</v>
      </c>
      <c r="AE268" s="3"/>
      <c r="AF268" s="3"/>
      <c r="AG268" s="3"/>
      <c r="AH268" s="3"/>
      <c r="AI268" s="3"/>
      <c r="AJ268" s="3"/>
      <c r="AK268" s="3"/>
      <c r="AL268" s="3"/>
      <c r="AO268" s="1">
        <f t="shared" si="82"/>
        <v>94500</v>
      </c>
      <c r="AP268" s="50"/>
      <c r="AQ268" s="50">
        <f t="shared" si="83"/>
        <v>94500</v>
      </c>
      <c r="AR268" s="50"/>
      <c r="AS268" s="1">
        <f t="shared" si="84"/>
        <v>94500</v>
      </c>
      <c r="AU268" s="1">
        <f t="shared" si="85"/>
        <v>94500</v>
      </c>
      <c r="AW268" s="1">
        <f t="shared" si="86"/>
        <v>94500</v>
      </c>
      <c r="AY268" s="1">
        <f t="shared" si="87"/>
        <v>94500</v>
      </c>
      <c r="BA268" s="1">
        <f t="shared" si="88"/>
        <v>94500</v>
      </c>
      <c r="BC268" s="1">
        <f t="shared" si="89"/>
        <v>94500</v>
      </c>
    </row>
    <row r="269" spans="3:55" hidden="1">
      <c r="C269" s="1">
        <f t="shared" si="90"/>
        <v>89000</v>
      </c>
      <c r="E269" s="1">
        <f t="shared" si="91"/>
        <v>89000</v>
      </c>
      <c r="F269" s="30">
        <v>89000</v>
      </c>
      <c r="G269" s="35">
        <v>104400</v>
      </c>
      <c r="H269" s="31">
        <v>79400</v>
      </c>
      <c r="I269" s="37">
        <v>124900</v>
      </c>
      <c r="J269" s="37"/>
      <c r="K269" s="31">
        <v>41800</v>
      </c>
      <c r="L269" s="31"/>
      <c r="M269" s="31">
        <v>42200</v>
      </c>
      <c r="N269" s="31">
        <v>43100</v>
      </c>
      <c r="O269" s="30">
        <v>45200</v>
      </c>
      <c r="P269" s="31">
        <v>48900</v>
      </c>
      <c r="Q269" s="36"/>
      <c r="R269" s="36">
        <v>50500</v>
      </c>
      <c r="S269" s="142">
        <v>53000</v>
      </c>
      <c r="T269" s="143">
        <v>62100</v>
      </c>
      <c r="U269" s="143">
        <v>67900</v>
      </c>
      <c r="V269" s="143"/>
      <c r="W269" s="30">
        <v>132000</v>
      </c>
      <c r="X269" s="30">
        <v>142900</v>
      </c>
      <c r="Y269" s="37">
        <v>158500</v>
      </c>
      <c r="Z269" s="37">
        <v>167100</v>
      </c>
      <c r="AA269" s="37"/>
      <c r="AB269" s="37">
        <v>177300</v>
      </c>
      <c r="AC269" s="30">
        <v>188100</v>
      </c>
      <c r="AD269" s="30"/>
      <c r="AE269" s="3"/>
      <c r="AF269" s="3"/>
      <c r="AG269" s="3"/>
      <c r="AH269" s="3"/>
      <c r="AI269" s="3"/>
      <c r="AJ269" s="3"/>
      <c r="AK269" s="3"/>
      <c r="AL269" s="3"/>
      <c r="AO269" s="1">
        <f t="shared" si="82"/>
        <v>97300</v>
      </c>
      <c r="AP269" s="50"/>
      <c r="AQ269" s="50">
        <f t="shared" si="83"/>
        <v>97300</v>
      </c>
      <c r="AR269" s="50"/>
      <c r="AS269" s="1">
        <f t="shared" si="84"/>
        <v>97300</v>
      </c>
      <c r="AU269" s="1">
        <f t="shared" si="85"/>
        <v>97300</v>
      </c>
      <c r="AW269" s="1">
        <f t="shared" si="86"/>
        <v>97300</v>
      </c>
      <c r="AY269" s="1">
        <f t="shared" si="87"/>
        <v>97300</v>
      </c>
      <c r="BA269" s="1">
        <f t="shared" si="88"/>
        <v>97300</v>
      </c>
      <c r="BC269" s="1">
        <f t="shared" si="89"/>
        <v>97300</v>
      </c>
    </row>
    <row r="270" spans="3:55" hidden="1">
      <c r="C270" s="1">
        <f t="shared" si="90"/>
        <v>91700</v>
      </c>
      <c r="E270" s="1">
        <f t="shared" si="91"/>
        <v>91700</v>
      </c>
      <c r="F270" s="30">
        <v>91700</v>
      </c>
      <c r="G270" s="35">
        <v>107500</v>
      </c>
      <c r="H270" s="30">
        <v>81800</v>
      </c>
      <c r="I270" s="37">
        <v>128600</v>
      </c>
      <c r="J270" s="37"/>
      <c r="K270" s="31">
        <v>43100</v>
      </c>
      <c r="L270" s="31"/>
      <c r="M270" s="31">
        <v>43500</v>
      </c>
      <c r="N270" s="31">
        <v>44400</v>
      </c>
      <c r="O270" s="31">
        <v>46600</v>
      </c>
      <c r="P270" s="30">
        <v>50400</v>
      </c>
      <c r="Q270" s="35"/>
      <c r="R270" s="35">
        <v>52000</v>
      </c>
      <c r="S270" s="142">
        <v>54600</v>
      </c>
      <c r="T270" s="144">
        <v>64000</v>
      </c>
      <c r="U270" s="144">
        <v>69900</v>
      </c>
      <c r="V270" s="144"/>
      <c r="W270" s="37">
        <v>136000</v>
      </c>
      <c r="X270" s="37">
        <v>147200</v>
      </c>
      <c r="Y270" s="37">
        <v>163300</v>
      </c>
      <c r="Z270" s="37">
        <v>172100</v>
      </c>
      <c r="AA270" s="37"/>
      <c r="AB270" s="37">
        <v>182600</v>
      </c>
      <c r="AC270" s="30">
        <v>193700</v>
      </c>
      <c r="AD270" s="30"/>
      <c r="AE270" s="3"/>
      <c r="AF270" s="3"/>
      <c r="AG270" s="3"/>
      <c r="AH270" s="3"/>
      <c r="AI270" s="3"/>
      <c r="AJ270" s="3"/>
      <c r="AK270" s="3"/>
      <c r="AL270" s="3"/>
      <c r="AO270" s="1">
        <f t="shared" si="82"/>
        <v>100200</v>
      </c>
      <c r="AP270" s="50"/>
      <c r="AQ270" s="50">
        <f t="shared" si="83"/>
        <v>100200</v>
      </c>
      <c r="AR270" s="50"/>
      <c r="AS270" s="1">
        <f t="shared" si="84"/>
        <v>100200</v>
      </c>
      <c r="AU270" s="1">
        <f t="shared" si="85"/>
        <v>100200</v>
      </c>
      <c r="AW270" s="1">
        <f t="shared" si="86"/>
        <v>100200</v>
      </c>
      <c r="AY270" s="1">
        <f t="shared" si="87"/>
        <v>100200</v>
      </c>
      <c r="BA270" s="1">
        <f t="shared" si="88"/>
        <v>100200</v>
      </c>
      <c r="BC270" s="1">
        <f t="shared" si="89"/>
        <v>100200</v>
      </c>
    </row>
    <row r="271" spans="3:55" hidden="1">
      <c r="C271" s="1">
        <f t="shared" si="90"/>
        <v>94500</v>
      </c>
      <c r="E271" s="1">
        <f t="shared" si="91"/>
        <v>94500</v>
      </c>
      <c r="F271" s="30">
        <v>94500</v>
      </c>
      <c r="G271" s="35">
        <v>110700</v>
      </c>
      <c r="H271" s="31">
        <v>84300</v>
      </c>
      <c r="I271" s="30">
        <v>132500</v>
      </c>
      <c r="J271" s="30"/>
      <c r="K271" s="31">
        <v>44400</v>
      </c>
      <c r="L271" s="31"/>
      <c r="M271" s="31">
        <v>44800</v>
      </c>
      <c r="N271" s="34">
        <v>45700</v>
      </c>
      <c r="O271" s="31">
        <v>48000</v>
      </c>
      <c r="P271" s="31">
        <v>51900</v>
      </c>
      <c r="Q271" s="36"/>
      <c r="R271" s="36">
        <v>53600</v>
      </c>
      <c r="S271" s="142">
        <v>56200</v>
      </c>
      <c r="T271" s="143">
        <v>65900</v>
      </c>
      <c r="U271" s="143">
        <v>72000</v>
      </c>
      <c r="V271" s="143"/>
      <c r="W271" s="37">
        <v>140100</v>
      </c>
      <c r="X271" s="37">
        <v>151600</v>
      </c>
      <c r="Y271" s="37">
        <v>168200</v>
      </c>
      <c r="Z271" s="37">
        <v>177300</v>
      </c>
      <c r="AA271" s="37"/>
      <c r="AB271" s="37">
        <v>188100</v>
      </c>
      <c r="AC271" s="37">
        <v>199500</v>
      </c>
      <c r="AD271" s="37"/>
      <c r="AE271" s="3"/>
      <c r="AF271" s="3"/>
      <c r="AG271" s="3"/>
      <c r="AH271" s="3"/>
      <c r="AI271" s="3"/>
      <c r="AJ271" s="3"/>
      <c r="AK271" s="3"/>
      <c r="AL271" s="3"/>
      <c r="AO271" s="1">
        <f t="shared" si="82"/>
        <v>103200</v>
      </c>
      <c r="AP271" s="50"/>
      <c r="AQ271" s="50">
        <f t="shared" si="83"/>
        <v>103200</v>
      </c>
      <c r="AR271" s="50"/>
      <c r="AS271" s="1">
        <f t="shared" si="84"/>
        <v>103200</v>
      </c>
      <c r="AU271" s="1">
        <f t="shared" si="85"/>
        <v>103200</v>
      </c>
      <c r="AW271" s="1">
        <f t="shared" si="86"/>
        <v>103200</v>
      </c>
      <c r="AY271" s="1">
        <f t="shared" si="87"/>
        <v>103200</v>
      </c>
      <c r="BA271" s="1">
        <f t="shared" si="88"/>
        <v>103200</v>
      </c>
      <c r="BC271" s="1">
        <f t="shared" si="89"/>
        <v>103200</v>
      </c>
    </row>
    <row r="272" spans="3:55" hidden="1">
      <c r="C272" s="1">
        <f t="shared" si="90"/>
        <v>97300</v>
      </c>
      <c r="E272" s="1">
        <f t="shared" si="91"/>
        <v>97300</v>
      </c>
      <c r="F272" s="30">
        <v>97300</v>
      </c>
      <c r="G272" s="35">
        <v>114000</v>
      </c>
      <c r="H272" s="31">
        <v>86800</v>
      </c>
      <c r="I272" s="30">
        <v>136500</v>
      </c>
      <c r="J272" s="30"/>
      <c r="K272" s="31">
        <v>45700</v>
      </c>
      <c r="L272" s="31"/>
      <c r="M272" s="31">
        <v>46100</v>
      </c>
      <c r="N272" s="30">
        <v>47100</v>
      </c>
      <c r="O272" s="31">
        <v>49400</v>
      </c>
      <c r="P272" s="31">
        <v>53500</v>
      </c>
      <c r="Q272" s="36"/>
      <c r="R272" s="36">
        <v>55200</v>
      </c>
      <c r="S272" s="142">
        <v>57900</v>
      </c>
      <c r="T272" s="143">
        <v>67900</v>
      </c>
      <c r="U272" s="143">
        <v>74200</v>
      </c>
      <c r="V272" s="143"/>
      <c r="W272" s="37">
        <v>144300</v>
      </c>
      <c r="X272" s="37">
        <v>156100</v>
      </c>
      <c r="Y272" s="37">
        <v>173200</v>
      </c>
      <c r="Z272" s="37">
        <v>182600</v>
      </c>
      <c r="AA272" s="37"/>
      <c r="AB272" s="37">
        <v>193700</v>
      </c>
      <c r="AC272" s="31"/>
      <c r="AD272" s="31"/>
      <c r="AE272" s="3"/>
      <c r="AF272" s="3"/>
      <c r="AG272" s="3"/>
      <c r="AH272" s="3"/>
      <c r="AI272" s="3"/>
      <c r="AJ272" s="3"/>
      <c r="AK272" s="3"/>
      <c r="AL272" s="3"/>
      <c r="AO272" s="1">
        <f t="shared" si="82"/>
        <v>106300</v>
      </c>
      <c r="AP272" s="50"/>
      <c r="AQ272" s="50">
        <f t="shared" si="83"/>
        <v>106300</v>
      </c>
      <c r="AR272" s="50"/>
      <c r="AS272" s="1">
        <f t="shared" si="84"/>
        <v>106300</v>
      </c>
      <c r="AU272" s="1">
        <f t="shared" si="85"/>
        <v>106300</v>
      </c>
      <c r="AW272" s="1">
        <f t="shared" si="86"/>
        <v>106300</v>
      </c>
      <c r="AY272" s="1">
        <f t="shared" si="87"/>
        <v>106300</v>
      </c>
      <c r="BA272" s="1">
        <f t="shared" si="88"/>
        <v>106300</v>
      </c>
      <c r="BC272" s="1">
        <f t="shared" si="89"/>
        <v>106300</v>
      </c>
    </row>
    <row r="273" spans="1:55" hidden="1">
      <c r="C273" s="1">
        <f t="shared" si="90"/>
        <v>100200</v>
      </c>
      <c r="E273" s="1">
        <f t="shared" si="91"/>
        <v>100200</v>
      </c>
      <c r="F273" s="30">
        <v>100200</v>
      </c>
      <c r="G273" s="35">
        <v>117400</v>
      </c>
      <c r="H273" s="30">
        <v>89400</v>
      </c>
      <c r="I273" s="37">
        <v>140600</v>
      </c>
      <c r="J273" s="37"/>
      <c r="K273" s="31">
        <v>47100</v>
      </c>
      <c r="L273" s="31"/>
      <c r="M273" s="31">
        <v>47500</v>
      </c>
      <c r="N273" s="34">
        <v>48500</v>
      </c>
      <c r="O273" s="31">
        <v>50900</v>
      </c>
      <c r="P273" s="31">
        <v>55100</v>
      </c>
      <c r="Q273" s="36"/>
      <c r="R273" s="36">
        <v>56900</v>
      </c>
      <c r="S273" s="142">
        <v>59600</v>
      </c>
      <c r="T273" s="143">
        <v>69900</v>
      </c>
      <c r="U273" s="143">
        <v>76400</v>
      </c>
      <c r="V273" s="143"/>
      <c r="W273" s="37">
        <v>148600</v>
      </c>
      <c r="X273" s="37">
        <v>160800</v>
      </c>
      <c r="Y273" s="30">
        <v>178400</v>
      </c>
      <c r="Z273" s="30">
        <v>188100</v>
      </c>
      <c r="AA273" s="30"/>
      <c r="AB273" s="30">
        <v>199500</v>
      </c>
      <c r="AC273" s="31"/>
      <c r="AD273" s="31"/>
      <c r="AE273" s="3"/>
      <c r="AF273" s="3"/>
      <c r="AG273" s="3"/>
      <c r="AH273" s="3"/>
      <c r="AI273" s="3"/>
      <c r="AJ273" s="3"/>
      <c r="AK273" s="3"/>
      <c r="AL273" s="3"/>
      <c r="AO273" s="1">
        <f t="shared" si="82"/>
        <v>109500</v>
      </c>
      <c r="AP273" s="50"/>
      <c r="AQ273" s="50">
        <f t="shared" si="83"/>
        <v>109500</v>
      </c>
      <c r="AR273" s="50"/>
      <c r="AS273" s="1">
        <f t="shared" si="84"/>
        <v>109500</v>
      </c>
      <c r="AU273" s="1">
        <f t="shared" si="85"/>
        <v>109500</v>
      </c>
      <c r="AW273" s="1">
        <f t="shared" si="86"/>
        <v>109500</v>
      </c>
      <c r="AY273" s="1">
        <f t="shared" si="87"/>
        <v>109500</v>
      </c>
      <c r="BA273" s="1">
        <f t="shared" si="88"/>
        <v>109500</v>
      </c>
      <c r="BC273" s="1">
        <f t="shared" si="89"/>
        <v>109500</v>
      </c>
    </row>
    <row r="274" spans="1:55" hidden="1">
      <c r="C274" s="1">
        <f t="shared" si="90"/>
        <v>103200</v>
      </c>
      <c r="E274" s="1">
        <f t="shared" si="91"/>
        <v>103200</v>
      </c>
      <c r="F274" s="30">
        <v>103200</v>
      </c>
      <c r="G274" s="35">
        <v>120900</v>
      </c>
      <c r="H274" s="30">
        <v>92100</v>
      </c>
      <c r="I274" s="37">
        <v>144800</v>
      </c>
      <c r="J274" s="37"/>
      <c r="K274" s="31">
        <v>48500</v>
      </c>
      <c r="L274" s="31"/>
      <c r="M274" s="31">
        <v>48900</v>
      </c>
      <c r="N274" s="34">
        <v>50000</v>
      </c>
      <c r="O274" s="31">
        <v>52400</v>
      </c>
      <c r="P274" s="31">
        <v>56800</v>
      </c>
      <c r="Q274" s="36"/>
      <c r="R274" s="36">
        <v>58600</v>
      </c>
      <c r="S274" s="142">
        <v>61400</v>
      </c>
      <c r="T274" s="143">
        <v>72000</v>
      </c>
      <c r="U274" s="143">
        <v>78700</v>
      </c>
      <c r="V274" s="143"/>
      <c r="W274" s="37">
        <v>153100</v>
      </c>
      <c r="X274" s="37">
        <v>165600</v>
      </c>
      <c r="Y274" s="37">
        <v>183800</v>
      </c>
      <c r="Z274" s="37">
        <v>193700</v>
      </c>
      <c r="AA274" s="37"/>
      <c r="AB274" s="37"/>
      <c r="AC274" s="148"/>
      <c r="AD274" s="148"/>
      <c r="AE274" s="3"/>
      <c r="AF274" s="3"/>
      <c r="AG274" s="3"/>
      <c r="AH274" s="3"/>
      <c r="AI274" s="3"/>
      <c r="AJ274" s="3"/>
      <c r="AK274" s="3"/>
      <c r="AL274" s="3"/>
      <c r="AO274" s="1">
        <f t="shared" si="82"/>
        <v>112800</v>
      </c>
      <c r="AP274" s="50"/>
      <c r="AQ274" s="50">
        <f t="shared" si="83"/>
        <v>112800</v>
      </c>
      <c r="AR274" s="50"/>
      <c r="AS274" s="1">
        <f t="shared" si="84"/>
        <v>112800</v>
      </c>
      <c r="AU274" s="1">
        <f t="shared" si="85"/>
        <v>112800</v>
      </c>
      <c r="AW274" s="1">
        <f t="shared" si="86"/>
        <v>112800</v>
      </c>
      <c r="AY274" s="1">
        <f t="shared" si="87"/>
        <v>112800</v>
      </c>
      <c r="BA274" s="1">
        <f t="shared" si="88"/>
        <v>112800</v>
      </c>
      <c r="BC274" s="1">
        <f t="shared" si="89"/>
        <v>112800</v>
      </c>
    </row>
    <row r="275" spans="1:55" hidden="1">
      <c r="C275" s="1">
        <f t="shared" si="90"/>
        <v>106300</v>
      </c>
      <c r="E275" s="1">
        <f t="shared" si="91"/>
        <v>106300</v>
      </c>
      <c r="F275" s="30">
        <v>106300</v>
      </c>
      <c r="G275" s="145">
        <v>124500</v>
      </c>
      <c r="H275" s="31">
        <v>94900</v>
      </c>
      <c r="I275" s="37">
        <v>149100</v>
      </c>
      <c r="J275" s="37"/>
      <c r="K275" s="31">
        <v>50000</v>
      </c>
      <c r="L275" s="31"/>
      <c r="M275" s="31">
        <v>50400</v>
      </c>
      <c r="N275" s="34">
        <v>51500</v>
      </c>
      <c r="O275" s="30">
        <v>54000</v>
      </c>
      <c r="P275" s="31">
        <v>58500</v>
      </c>
      <c r="Q275" s="36"/>
      <c r="R275" s="36">
        <v>60400</v>
      </c>
      <c r="S275" s="142">
        <v>63200</v>
      </c>
      <c r="T275" s="143">
        <v>74200</v>
      </c>
      <c r="U275" s="143">
        <v>81100</v>
      </c>
      <c r="V275" s="143"/>
      <c r="W275" s="37">
        <v>157700</v>
      </c>
      <c r="X275" s="37">
        <v>170600</v>
      </c>
      <c r="Y275" s="30">
        <v>189300</v>
      </c>
      <c r="Z275" s="30">
        <v>199500</v>
      </c>
      <c r="AA275" s="30"/>
      <c r="AB275" s="30"/>
      <c r="AC275" s="148"/>
      <c r="AD275" s="148"/>
      <c r="AE275" s="3"/>
      <c r="AF275" s="3"/>
      <c r="AG275" s="3"/>
      <c r="AH275" s="3"/>
      <c r="AI275" s="3"/>
      <c r="AJ275" s="3"/>
      <c r="AK275" s="3"/>
      <c r="AL275" s="3"/>
      <c r="AO275" s="1">
        <f t="shared" si="82"/>
        <v>116200</v>
      </c>
      <c r="AP275" s="50"/>
      <c r="AQ275" s="50">
        <f t="shared" si="83"/>
        <v>116200</v>
      </c>
      <c r="AR275" s="50"/>
      <c r="AS275" s="1">
        <f t="shared" si="84"/>
        <v>116200</v>
      </c>
      <c r="AU275" s="1">
        <f t="shared" si="85"/>
        <v>116200</v>
      </c>
      <c r="AW275" s="1">
        <f t="shared" si="86"/>
        <v>116200</v>
      </c>
      <c r="AY275" s="1">
        <f t="shared" si="87"/>
        <v>116200</v>
      </c>
      <c r="BA275" s="1">
        <f t="shared" si="88"/>
        <v>116200</v>
      </c>
      <c r="BC275" s="1">
        <f t="shared" si="89"/>
        <v>116200</v>
      </c>
    </row>
    <row r="276" spans="1:55" hidden="1">
      <c r="C276" s="1">
        <f t="shared" si="90"/>
        <v>109500</v>
      </c>
      <c r="E276" s="1">
        <f t="shared" si="91"/>
        <v>109500</v>
      </c>
      <c r="F276" s="30">
        <v>109500</v>
      </c>
      <c r="G276" s="35">
        <v>128200</v>
      </c>
      <c r="H276" s="30">
        <v>97700</v>
      </c>
      <c r="I276" s="30">
        <v>153600</v>
      </c>
      <c r="J276" s="30"/>
      <c r="K276" s="31">
        <v>51500</v>
      </c>
      <c r="L276" s="31"/>
      <c r="M276" s="31">
        <v>51900</v>
      </c>
      <c r="N276" s="34">
        <v>53000</v>
      </c>
      <c r="O276" s="33">
        <v>55600</v>
      </c>
      <c r="P276" s="31">
        <v>60300</v>
      </c>
      <c r="Q276" s="36"/>
      <c r="R276" s="36">
        <v>62200</v>
      </c>
      <c r="S276" s="142">
        <v>65100</v>
      </c>
      <c r="T276" s="143">
        <v>76400</v>
      </c>
      <c r="U276" s="143">
        <v>83500</v>
      </c>
      <c r="V276" s="143"/>
      <c r="W276" s="37">
        <v>162400</v>
      </c>
      <c r="X276" s="37">
        <v>175700</v>
      </c>
      <c r="Y276" s="37">
        <v>195000</v>
      </c>
      <c r="Z276" s="37"/>
      <c r="AA276" s="37"/>
      <c r="AB276" s="37"/>
      <c r="AC276" s="148"/>
      <c r="AD276" s="148"/>
      <c r="AE276" s="3"/>
      <c r="AF276" s="3"/>
      <c r="AG276" s="3"/>
      <c r="AH276" s="3"/>
      <c r="AI276" s="3"/>
      <c r="AJ276" s="3"/>
      <c r="AK276" s="3"/>
      <c r="AL276" s="3"/>
      <c r="AO276" s="1">
        <f t="shared" si="82"/>
        <v>0</v>
      </c>
      <c r="AP276" s="50"/>
      <c r="AQ276" s="50">
        <f t="shared" si="83"/>
        <v>0</v>
      </c>
      <c r="AR276" s="50"/>
      <c r="AS276" s="1">
        <f t="shared" si="84"/>
        <v>0</v>
      </c>
      <c r="AU276" s="1">
        <f t="shared" si="85"/>
        <v>0</v>
      </c>
      <c r="AW276" s="1">
        <f t="shared" si="86"/>
        <v>0</v>
      </c>
      <c r="AY276" s="1">
        <f t="shared" si="87"/>
        <v>0</v>
      </c>
      <c r="BA276" s="1">
        <f t="shared" si="88"/>
        <v>0</v>
      </c>
      <c r="BC276" s="1">
        <f t="shared" si="89"/>
        <v>0</v>
      </c>
    </row>
    <row r="277" spans="1:55" hidden="1">
      <c r="A277" s="3"/>
      <c r="B277" s="3"/>
      <c r="C277" s="1">
        <f t="shared" si="90"/>
        <v>112800</v>
      </c>
      <c r="D277" s="3"/>
      <c r="E277" s="1">
        <f t="shared" si="91"/>
        <v>112800</v>
      </c>
      <c r="F277" s="34">
        <v>112800</v>
      </c>
      <c r="G277" s="35">
        <v>132000</v>
      </c>
      <c r="H277" s="30">
        <v>100600</v>
      </c>
      <c r="I277" s="30">
        <v>158200</v>
      </c>
      <c r="J277" s="30"/>
      <c r="K277" s="31">
        <v>53000</v>
      </c>
      <c r="L277" s="31"/>
      <c r="M277" s="31">
        <v>53500</v>
      </c>
      <c r="N277" s="34">
        <v>54600</v>
      </c>
      <c r="O277" s="33">
        <v>57300</v>
      </c>
      <c r="P277" s="31">
        <v>62100</v>
      </c>
      <c r="Q277" s="36"/>
      <c r="R277" s="36">
        <v>64100</v>
      </c>
      <c r="S277" s="142">
        <v>67100</v>
      </c>
      <c r="T277" s="143">
        <v>78700</v>
      </c>
      <c r="U277" s="143">
        <v>86000</v>
      </c>
      <c r="V277" s="143"/>
      <c r="W277" s="37">
        <v>167300</v>
      </c>
      <c r="X277" s="37">
        <v>181000</v>
      </c>
      <c r="Y277" s="31"/>
      <c r="Z277" s="31"/>
      <c r="AA277" s="31"/>
      <c r="AB277" s="31"/>
      <c r="AC277" s="148"/>
      <c r="AD277" s="148"/>
      <c r="AE277" s="3"/>
      <c r="AF277" s="3"/>
      <c r="AG277" s="3"/>
      <c r="AH277" s="3"/>
      <c r="AI277" s="3"/>
      <c r="AJ277" s="3"/>
      <c r="AK277" s="3"/>
      <c r="AL277" s="3"/>
      <c r="AO277" s="1">
        <f t="shared" si="82"/>
        <v>0</v>
      </c>
      <c r="AP277" s="50"/>
      <c r="AQ277" s="50">
        <f t="shared" si="83"/>
        <v>0</v>
      </c>
      <c r="AR277" s="50"/>
      <c r="AS277" s="1">
        <f t="shared" si="84"/>
        <v>0</v>
      </c>
      <c r="AU277" s="1">
        <f t="shared" si="85"/>
        <v>0</v>
      </c>
      <c r="AW277" s="1">
        <f t="shared" si="86"/>
        <v>0</v>
      </c>
      <c r="AY277" s="1">
        <f t="shared" si="87"/>
        <v>0</v>
      </c>
      <c r="BA277" s="1">
        <f t="shared" si="88"/>
        <v>0</v>
      </c>
      <c r="BC277" s="1">
        <f t="shared" si="89"/>
        <v>0</v>
      </c>
    </row>
    <row r="278" spans="1:55" hidden="1">
      <c r="A278" s="3"/>
      <c r="B278" s="3"/>
      <c r="C278" s="1">
        <f t="shared" si="90"/>
        <v>116200</v>
      </c>
      <c r="D278" s="3"/>
      <c r="E278" s="1">
        <f t="shared" si="91"/>
        <v>116200</v>
      </c>
      <c r="F278" s="30">
        <v>116200</v>
      </c>
      <c r="G278" s="35">
        <v>136000</v>
      </c>
      <c r="H278" s="30">
        <v>103600</v>
      </c>
      <c r="I278" s="37">
        <v>162900</v>
      </c>
      <c r="J278" s="37"/>
      <c r="K278" s="31">
        <v>54600</v>
      </c>
      <c r="L278" s="31"/>
      <c r="M278" s="31">
        <v>55100</v>
      </c>
      <c r="N278" s="31">
        <v>56200</v>
      </c>
      <c r="O278" s="33">
        <v>59000</v>
      </c>
      <c r="P278" s="31">
        <v>64000</v>
      </c>
      <c r="Q278" s="36"/>
      <c r="R278" s="36">
        <v>66000</v>
      </c>
      <c r="S278" s="142">
        <v>69100</v>
      </c>
      <c r="T278" s="143">
        <v>81100</v>
      </c>
      <c r="U278" s="143">
        <v>88600</v>
      </c>
      <c r="V278" s="143"/>
      <c r="W278" s="37">
        <v>172300</v>
      </c>
      <c r="X278" s="37">
        <v>186400</v>
      </c>
      <c r="Y278" s="31"/>
      <c r="Z278" s="31"/>
      <c r="AA278" s="31"/>
      <c r="AB278" s="31"/>
      <c r="AC278" s="148"/>
      <c r="AD278" s="148"/>
      <c r="AE278" s="3"/>
      <c r="AF278" s="3"/>
      <c r="AG278" s="3"/>
      <c r="AH278" s="3"/>
      <c r="AI278" s="3"/>
      <c r="AJ278" s="3"/>
      <c r="AK278" s="3"/>
      <c r="AL278" s="3"/>
      <c r="AO278" s="1">
        <f t="shared" si="82"/>
        <v>0</v>
      </c>
      <c r="AP278" s="50"/>
      <c r="AQ278" s="50">
        <f t="shared" si="83"/>
        <v>0</v>
      </c>
      <c r="AR278" s="50"/>
      <c r="AS278" s="1">
        <f t="shared" si="84"/>
        <v>0</v>
      </c>
      <c r="AU278" s="1">
        <f t="shared" si="85"/>
        <v>0</v>
      </c>
      <c r="AW278" s="1">
        <f t="shared" si="86"/>
        <v>0</v>
      </c>
      <c r="AY278" s="1">
        <f t="shared" si="87"/>
        <v>0</v>
      </c>
      <c r="BA278" s="1">
        <f t="shared" si="88"/>
        <v>0</v>
      </c>
      <c r="BC278" s="1">
        <f t="shared" si="89"/>
        <v>0</v>
      </c>
    </row>
    <row r="279" spans="1:55" hidden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N279" s="50"/>
      <c r="AO279" s="1">
        <f t="shared" si="82"/>
        <v>0</v>
      </c>
      <c r="AP279" s="50"/>
      <c r="AQ279" s="50">
        <f t="shared" si="83"/>
        <v>0</v>
      </c>
      <c r="AS279" s="1">
        <f t="shared" si="84"/>
        <v>0</v>
      </c>
      <c r="AU279" s="1">
        <f t="shared" si="85"/>
        <v>0</v>
      </c>
      <c r="AW279" s="1">
        <f t="shared" si="86"/>
        <v>0</v>
      </c>
      <c r="AY279" s="1">
        <f t="shared" si="87"/>
        <v>0</v>
      </c>
      <c r="BA279" s="1">
        <f t="shared" si="88"/>
        <v>0</v>
      </c>
      <c r="BC279" s="1">
        <f t="shared" si="89"/>
        <v>0</v>
      </c>
    </row>
    <row r="280" spans="1:55" hidden="1">
      <c r="AO280" s="1">
        <f t="shared" si="82"/>
        <v>0</v>
      </c>
      <c r="AQ280" s="50">
        <f t="shared" si="83"/>
        <v>0</v>
      </c>
      <c r="AS280" s="1">
        <f t="shared" si="84"/>
        <v>0</v>
      </c>
      <c r="AU280" s="1">
        <f t="shared" si="85"/>
        <v>0</v>
      </c>
      <c r="AW280" s="1">
        <f t="shared" si="86"/>
        <v>0</v>
      </c>
      <c r="AY280" s="1">
        <f t="shared" si="87"/>
        <v>0</v>
      </c>
      <c r="BA280" s="1">
        <f t="shared" si="88"/>
        <v>0</v>
      </c>
      <c r="BC280" s="1">
        <f t="shared" si="89"/>
        <v>0</v>
      </c>
    </row>
    <row r="281" spans="1:55" hidden="1">
      <c r="AQ281" s="50">
        <f t="shared" si="83"/>
        <v>0</v>
      </c>
      <c r="AU281" s="1">
        <f t="shared" si="85"/>
        <v>0</v>
      </c>
      <c r="AW281" s="1">
        <f t="shared" si="86"/>
        <v>0</v>
      </c>
      <c r="AY281" s="1">
        <f t="shared" si="87"/>
        <v>0</v>
      </c>
      <c r="BA281" s="1">
        <f t="shared" si="88"/>
        <v>0</v>
      </c>
      <c r="BC281" s="1">
        <f t="shared" si="89"/>
        <v>0</v>
      </c>
    </row>
    <row r="282" spans="1:55" hidden="1"/>
    <row r="283" spans="1:55" hidden="1"/>
    <row r="284" spans="1:55" hidden="1">
      <c r="AP284" s="161">
        <f>IF(AND($N$12="Fix Pay"),"0",$O$12*$H$5)</f>
        <v>65560.7</v>
      </c>
      <c r="AQ284" s="1" t="str">
        <f>IF(AND($N$12="Fix Pay"),$I$12,$P$12)</f>
        <v>5400A</v>
      </c>
      <c r="AT284" s="161">
        <f>IF(AND($S$12="Fix Pay"),"0",$T$12*$H$5)</f>
        <v>65560.7</v>
      </c>
      <c r="AU284" s="1" t="str">
        <f>IF(AND($S$12="Fix Pay"),$I$12,$U$12)</f>
        <v>5400A</v>
      </c>
      <c r="AX284" s="165">
        <f>IF(AND($X$12="Fix Pay"),"0",$Y$12*$H$5)</f>
        <v>67539.599999999991</v>
      </c>
      <c r="AY284" s="1" t="str">
        <f>IF(AND($X$12="Fix Pay"),$I$12,$Z$12)</f>
        <v>5400A</v>
      </c>
      <c r="BB284" s="165">
        <f>IF(AND($AC$12="Fix Pay"),"0",$AD$12*$H$5)</f>
        <v>67539.599999999991</v>
      </c>
      <c r="BC284" s="1" t="str">
        <f>IF(AND($AC$12="Fix Pay"),$I$12,$AE$12)</f>
        <v>5400A</v>
      </c>
    </row>
    <row r="285" spans="1:55" ht="15" hidden="1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40" t="s">
        <v>46</v>
      </c>
      <c r="L285" s="340"/>
      <c r="M285" s="340"/>
      <c r="N285" s="340"/>
      <c r="O285" s="340"/>
      <c r="P285" s="340"/>
      <c r="Q285" s="340"/>
      <c r="R285" s="340"/>
      <c r="S285" s="340"/>
      <c r="T285" s="340"/>
      <c r="U285" s="340"/>
      <c r="V285" s="245"/>
      <c r="W285" s="341" t="s">
        <v>47</v>
      </c>
      <c r="X285" s="341"/>
      <c r="Y285" s="341"/>
      <c r="Z285" s="341"/>
      <c r="AA285" s="341"/>
      <c r="AB285" s="341"/>
      <c r="AC285" s="341"/>
      <c r="AD285" s="341"/>
      <c r="AE285" s="342" t="s">
        <v>48</v>
      </c>
      <c r="AF285" s="342"/>
      <c r="AG285" s="342"/>
      <c r="AH285" s="342"/>
      <c r="AI285" s="342"/>
      <c r="AJ285" s="3"/>
      <c r="AK285" s="3"/>
      <c r="AL285" s="3"/>
      <c r="AO285" s="1">
        <f>AQ285</f>
        <v>39300</v>
      </c>
      <c r="AP285" s="162">
        <f>IF(AND($O$12=""),"",ROUND(AP284,0))</f>
        <v>65561</v>
      </c>
      <c r="AQ285" s="50">
        <f>IF($AQ$284=4200,F288,IF($AQ$284=4800,G288,IF($AQ$284="5400A",I288,IF($AQ$284=3600,H288,IF($AQ$284=1700,K288,IF($AQ$284=1750,M288,IF($AQ$284=1900,N288,IF($AQ$284=2000,O288,IF($AQ$284="2400A",P288,IF($AQ$284="2400B",R288,IF($AQ$284="2400C",S288,IF($AQ$284="2800A",T288,IF($AQ$284="2800B",U288,IF($AQ$284="5400B",W288,IF($AQ$284=6000,X288,IF($AQ$284=6600,Y288,IF($AQ$284=6800,Z288,IF($AQ$284=7200,AB288,IF($AQ$284=7600,AC288,IF($AQ$284=8200,AD288,IF($AQ$284=8700,AE288,IF($AQ$284=8900,AG288,IF($AQ$284=9500,AH288,IF($AQ$284=10000,AI288,""))))))))))))))))))))))))</f>
        <v>39300</v>
      </c>
      <c r="AR285" s="50"/>
      <c r="AS285" s="1">
        <f>AU285</f>
        <v>39300</v>
      </c>
      <c r="AT285" s="162">
        <f>IF(AND($T$12=""),"",ROUND(AT284,0))</f>
        <v>65561</v>
      </c>
      <c r="AU285" s="1">
        <f>IF($AU$284=4200,F288,IF($AU$284=4800,G288,IF($AU$284="5400A",I288,IF($AU$284=3600,H288,IF($AU$284=1700,K288,IF($AU$284=1750,M288,IF($AU$284=1900,N288,IF($AU$284=2000,O288,IF($AU$284="2400A",P288,IF($AU$284="2400B",R288,IF($AU$284="2400C",S288,IF($AU$284="2800A",T288,IF($AU$284="2800B",U288,IF($AU$284="5400B",W288,IF($AU$284=6000,X288,IF($AU$284=6600,Y288,IF($AU$284=6800,Z288,IF($AU$284=7200,AB288,IF($AU$284=7600,AC288,IF($AU$284=8200,AD288,IF($AU$284=8700,AE288,IF($AU$284=8900,AG288,IF($AU$284=9500,AH288,IF($AU$284=10000,AI288,""))))))))))))))))))))))))</f>
        <v>39300</v>
      </c>
      <c r="AW285" s="1">
        <f>AY285</f>
        <v>39300</v>
      </c>
      <c r="AX285" s="162">
        <f>IF(AND($Y$12=""),"",ROUND(AX284,0))</f>
        <v>67540</v>
      </c>
      <c r="AY285" s="1">
        <f>IF($AY$284=4200,F288,IF($AY$284=4800,G288,IF($AY$284="5400A",I288,IF($AY$284=3600,H288,IF($AY$284=1700,K288,IF($AY$284=1750,M288,IF($AY$284=1900,N288,IF($AY$284=2000,O288,IF($AY$284="2400A",P288,IF($AY$284="2400B",R288,IF($AY$284="2400C",S288,IF($AY$284="2800A",T288,IF($AY$284="2800B",U288,IF($AY$284="5400B",W288,IF($AY$284=6000,X288,IF($AY$284=6600,Y288,IF($AY$284=6800,Z288,IF($AY$284=7200,AB288,IF($AY$284=7600,AC288,IF($AY$284=8200,AD288,IF($AY$284=8700,AE288,IF($AY$284=8900,AG288,IF($AY$284=9500,AH288,IF($AY$284=10000,AI288,""))))))))))))))))))))))))</f>
        <v>39300</v>
      </c>
      <c r="BA285" s="1">
        <f>BC285</f>
        <v>39300</v>
      </c>
      <c r="BB285" s="162">
        <f>IF(AND($AD$12=""),"",ROUND(BB284,0))</f>
        <v>67540</v>
      </c>
      <c r="BC285" s="1">
        <f>IF($BC$284=4200,F288,IF($BC$284=4800,G288,IF($BC$284="5400A",I288,IF($BC$284=3600,H288,IF($BC$284=1700,K288,IF($BC$284=1750,M288,IF($BC$284=1900,N288,IF($BC$284=2000,O288,IF($BC$284="2400A",P288,IF($BC$284="2400B",R288,IF($BC$284="2400C",S288,IF($BC$284="2800A",T288,IF($BC$284="2800B",U288,IF($BC$284="5400B",W288,IF($BC$284=6000,X288,IF($BC$284=6600,Y288,IF($BC$284=6800,Z288,IF($BC$284=7200,AB288,IF($BC$284=7600,AC288,IF($BC$284=8200,AD288,IF($BC$284=8700,AE288,IF($BC$284=8900,AG288,IF($BC$284=9500,AH288,IF($BC$284=10000,AI288,""))))))))))))))))))))))))</f>
        <v>39300</v>
      </c>
    </row>
    <row r="286" spans="1:55" ht="15" hidden="1" customHeight="1">
      <c r="E286" s="1" t="str">
        <f>IF(AND(F12="Fix Pay"),I12,I12)</f>
        <v>5400A</v>
      </c>
      <c r="F286" s="5"/>
      <c r="G286" s="344" t="s">
        <v>45</v>
      </c>
      <c r="H286" s="344"/>
      <c r="I286" s="6"/>
      <c r="J286" s="42"/>
      <c r="K286" s="28">
        <v>1700</v>
      </c>
      <c r="L286" s="28"/>
      <c r="M286" s="28">
        <v>1750</v>
      </c>
      <c r="N286" s="141">
        <v>1900</v>
      </c>
      <c r="O286" s="39">
        <v>2000</v>
      </c>
      <c r="P286" s="39" t="s">
        <v>74</v>
      </c>
      <c r="Q286" s="39"/>
      <c r="R286" s="39" t="s">
        <v>75</v>
      </c>
      <c r="S286" s="39" t="s">
        <v>76</v>
      </c>
      <c r="T286" s="40" t="s">
        <v>77</v>
      </c>
      <c r="U286" s="40" t="s">
        <v>78</v>
      </c>
      <c r="V286" s="40"/>
      <c r="W286" s="38" t="s">
        <v>80</v>
      </c>
      <c r="X286" s="38">
        <v>6000</v>
      </c>
      <c r="Y286" s="39">
        <v>6600</v>
      </c>
      <c r="Z286" s="39">
        <v>6800</v>
      </c>
      <c r="AA286" s="39"/>
      <c r="AB286" s="39">
        <v>7200</v>
      </c>
      <c r="AC286" s="38">
        <v>7600</v>
      </c>
      <c r="AD286" s="38">
        <v>8200</v>
      </c>
      <c r="AE286" s="39">
        <v>8700</v>
      </c>
      <c r="AF286" s="39"/>
      <c r="AG286" s="39">
        <v>8900</v>
      </c>
      <c r="AH286" s="39">
        <v>9500</v>
      </c>
      <c r="AI286" s="40">
        <v>10000</v>
      </c>
      <c r="AJ286" s="3"/>
      <c r="AK286" s="3"/>
      <c r="AL286" s="3"/>
      <c r="AO286" s="1">
        <f t="shared" ref="AO286:AO329" si="92">AQ286</f>
        <v>53100</v>
      </c>
      <c r="AP286" s="163">
        <f>IF(AND(AP285&lt;=AQ285),AQ285,INDEX(AO285:AO330,MATCH(AP285,AQ285:AQ330)+(LOOKUP(AP285,AQ285:AQ330)&lt;&gt;AP285)))</f>
        <v>67200</v>
      </c>
      <c r="AQ286" s="50">
        <f t="shared" ref="AQ286:AQ329" si="93">IF($AQ$284=4200,F289,IF($AQ$284=4800,G289,IF($AQ$284="5400A",I289,IF($AQ$284=3600,H289,IF($AQ$284=1700,K289,IF($AQ$284=1750,M289,IF($AQ$284=1900,N289,IF($AQ$284=2000,O289,IF($AQ$284="2400A",P289,IF($AQ$284="2400B",R289,IF($AQ$284="2400C",S289,IF($AQ$284="2800A",T289,IF($AQ$284="2800B",U289,IF($AQ$284="5400B",W289,IF($AQ$284=6000,X289,IF($AQ$284=6600,Y289,IF($AQ$284=6800,Z289,IF($AQ$284=7200,AB289,IF($AQ$284=7600,AC289,IF($AQ$284=8200,AD289,IF($AQ$284=8700,AE289,IF($AQ$284=8900,AG289,IF($AQ$284=9500,AH289,IF($AQ$284=10000,AI289,""))))))))))))))))))))))))</f>
        <v>53100</v>
      </c>
      <c r="AR286" s="50"/>
      <c r="AS286" s="1">
        <f t="shared" ref="AS286:AS329" si="94">AU286</f>
        <v>53100</v>
      </c>
      <c r="AT286" s="163">
        <f>IF(AND(AT285&lt;=AU285),AU285,INDEX(AS285:AS330,MATCH(AT285,AU285:AU330)+(LOOKUP(AT285,AU285:AU330)&lt;&gt;AT285)))</f>
        <v>67200</v>
      </c>
      <c r="AU286" s="1">
        <f t="shared" ref="AU286:AU330" si="95">IF($AU$284=4200,F289,IF($AU$284=4800,G289,IF($AU$284="5400A",I289,IF($AU$284=3600,H289,IF($AU$284=1700,K289,IF($AU$284=1750,M289,IF($AU$284=1900,N289,IF($AU$284=2000,O289,IF($AU$284="2400A",P289,IF($AU$284="2400B",R289,IF($AU$284="2400C",S289,IF($AU$284="2800A",T289,IF($AU$284="2800B",U289,IF($AU$284="5400B",W289,IF($AU$284=6000,X289,IF($AU$284=6600,Y289,IF($AU$284=6800,Z289,IF($AU$284=7200,AB289,IF($AU$284=7600,AC289,IF($AU$284=8200,AD289,IF($AU$284=8700,AE289,IF($AU$284=8900,AG289,IF($AU$284=9500,AH289,IF($AU$284=10000,AI289,""))))))))))))))))))))))))</f>
        <v>53100</v>
      </c>
      <c r="AW286" s="1">
        <f t="shared" ref="AW286:AW330" si="96">AY286</f>
        <v>53100</v>
      </c>
      <c r="AX286" s="163">
        <f>IF(AND(AX285&lt;=AY285),AY285,INDEX(AW285:AW330,MATCH(AX285,AY285:AY330)+(LOOKUP(AX285,AY285:AY330)&lt;&gt;AX285)))</f>
        <v>69200</v>
      </c>
      <c r="AY286" s="1">
        <f t="shared" ref="AY286:AY330" si="97">IF($AY$284=4200,F289,IF($AY$284=4800,G289,IF($AY$284="5400A",I289,IF($AY$284=3600,H289,IF($AY$284=1700,K289,IF($AY$284=1750,M289,IF($AY$284=1900,N289,IF($AY$284=2000,O289,IF($AY$284="2400A",P289,IF($AY$284="2400B",R289,IF($AY$284="2400C",S289,IF($AY$284="2800A",T289,IF($AY$284="2800B",U289,IF($AY$284="5400B",W289,IF($AY$284=6000,X289,IF($AY$284=6600,Y289,IF($AY$284=6800,Z289,IF($AY$284=7200,AB289,IF($AY$284=7600,AC289,IF($AY$284=8200,AD289,IF($AY$284=8700,AE289,IF($AY$284=8900,AG289,IF($AY$284=9500,AH289,IF($AY$284=10000,AI289,""))))))))))))))))))))))))</f>
        <v>53100</v>
      </c>
      <c r="BA286" s="1">
        <f t="shared" ref="BA286:BA330" si="98">BC286</f>
        <v>53100</v>
      </c>
      <c r="BB286" s="163">
        <f>IF(AND(BB285&lt;=BC285),BC285,INDEX(BA285:BA330,MATCH(BB285,BC285:BC330)+(LOOKUP(BB285,BC285:BC330)&lt;&gt;BB285)))</f>
        <v>69200</v>
      </c>
      <c r="BC286" s="1">
        <f t="shared" ref="BC286:BC330" si="99">IF($BC$284=4200,F289,IF($BC$284=4800,G289,IF($BC$284="5400A",I289,IF($BC$284=3600,H289,IF($BC$284=1700,K289,IF($BC$284=1750,M289,IF($BC$284=1900,N289,IF($BC$284=2000,O289,IF($BC$284="2400A",P289,IF($BC$284="2400B",R289,IF($BC$284="2400C",S289,IF($BC$284="2800A",T289,IF($BC$284="2800B",U289,IF($BC$284="5400B",W289,IF($BC$284=6000,X289,IF($BC$284=6600,Y289,IF($BC$284=6800,Z289,IF($BC$284=7200,AB289,IF($BC$284=7600,AC289,IF($BC$284=8200,AD289,IF($BC$284=8700,AE289,IF($BC$284=8900,AG289,IF($BC$284=9500,AH289,IF($BC$284=10000,AI289,""))))))))))))))))))))))))</f>
        <v>53100</v>
      </c>
    </row>
    <row r="287" spans="1:55" ht="15" hidden="1" customHeight="1">
      <c r="B287" s="160">
        <v>6</v>
      </c>
      <c r="D287" s="150">
        <f>IF(AND(F12="Fix Pay"),"0",H12*H$5)</f>
        <v>63633.2</v>
      </c>
      <c r="F287" s="7">
        <v>4200</v>
      </c>
      <c r="G287" s="8">
        <v>4800</v>
      </c>
      <c r="H287" s="8">
        <v>3600</v>
      </c>
      <c r="I287" s="9" t="s">
        <v>79</v>
      </c>
      <c r="J287" s="42"/>
      <c r="K287" s="29">
        <v>1</v>
      </c>
      <c r="L287" s="29"/>
      <c r="M287" s="29">
        <v>2</v>
      </c>
      <c r="N287" s="29">
        <v>3</v>
      </c>
      <c r="O287" s="29">
        <v>4</v>
      </c>
      <c r="P287" s="29">
        <v>5</v>
      </c>
      <c r="Q287" s="29"/>
      <c r="R287" s="29">
        <v>6</v>
      </c>
      <c r="S287" s="29">
        <v>7</v>
      </c>
      <c r="T287" s="29">
        <v>8</v>
      </c>
      <c r="U287" s="29">
        <v>9</v>
      </c>
      <c r="V287" s="29"/>
      <c r="W287" s="29">
        <v>14</v>
      </c>
      <c r="X287" s="29">
        <v>15</v>
      </c>
      <c r="Y287" s="29">
        <v>16</v>
      </c>
      <c r="Z287" s="29">
        <v>17</v>
      </c>
      <c r="AA287" s="29"/>
      <c r="AB287" s="29">
        <v>18</v>
      </c>
      <c r="AC287" s="39">
        <v>19</v>
      </c>
      <c r="AD287" s="39">
        <v>20</v>
      </c>
      <c r="AE287" s="39">
        <v>21</v>
      </c>
      <c r="AF287" s="39"/>
      <c r="AG287" s="39">
        <v>22</v>
      </c>
      <c r="AH287" s="39">
        <v>23</v>
      </c>
      <c r="AI287" s="39">
        <v>24</v>
      </c>
      <c r="AJ287" s="3"/>
      <c r="AK287" s="3"/>
      <c r="AL287" s="3"/>
      <c r="AO287" s="1">
        <f t="shared" si="92"/>
        <v>54700</v>
      </c>
      <c r="AP287" s="250"/>
      <c r="AQ287" s="50">
        <f t="shared" si="93"/>
        <v>54700</v>
      </c>
      <c r="AR287" s="50"/>
      <c r="AS287" s="1">
        <f t="shared" si="94"/>
        <v>54700</v>
      </c>
      <c r="AT287" s="250"/>
      <c r="AU287" s="1">
        <f t="shared" si="95"/>
        <v>54700</v>
      </c>
      <c r="AW287" s="1">
        <f t="shared" si="96"/>
        <v>54700</v>
      </c>
      <c r="AX287" s="151"/>
      <c r="AY287" s="1">
        <f t="shared" si="97"/>
        <v>54700</v>
      </c>
      <c r="BA287" s="1">
        <f t="shared" si="98"/>
        <v>54700</v>
      </c>
      <c r="BB287" s="151"/>
      <c r="BC287" s="1">
        <f t="shared" si="99"/>
        <v>54700</v>
      </c>
    </row>
    <row r="288" spans="1:55" ht="15" hidden="1" customHeight="1">
      <c r="C288" s="1">
        <f t="shared" ref="C288:C327" si="100">E288</f>
        <v>39300</v>
      </c>
      <c r="D288" s="151">
        <f>IF(AND(H252=""),"",ROUND(D287,0))</f>
        <v>63633</v>
      </c>
      <c r="E288" s="1">
        <f t="shared" ref="E288:E327" si="101">IF($E$286=4200,F288,IF($E$286=4800,G288,IF($E$286="5400A",I288,IF($E$286=3600,H288,IF($E$286=1700,K288,IF($E$286=1750,M288,IF($E$286=1900,N288,IF($E$286=2000,O288,IF($E$286="2400A",P288,IF($E$286="2400B",R288,IF($E$286="2400C",S288,IF($E$286="2800A",T288,IF($E$286="2800B",U288,IF($E$286="5400B",W288,IF($E$286=6000,X288,IF($E$286=6600,Y288,IF($E$286=6800,Z288,IF($E$286=7200,AB288,IF($E$286=7600,AC288,IF($E$286=8200,AD288,IF($E$286=8700,AE288,IF($E$286=8900,AG288,IF($E$286=9500,AH288,IF($E$286=10000,AI288,""))))))))))))))))))))))))</f>
        <v>39300</v>
      </c>
      <c r="F288" s="1">
        <v>26500</v>
      </c>
      <c r="G288" s="1">
        <v>31100</v>
      </c>
      <c r="H288" s="1">
        <v>23700</v>
      </c>
      <c r="I288" s="1">
        <v>39300</v>
      </c>
      <c r="K288" s="30">
        <v>12400</v>
      </c>
      <c r="L288" s="30"/>
      <c r="M288" s="30">
        <v>12600</v>
      </c>
      <c r="N288" s="31">
        <v>12800</v>
      </c>
      <c r="O288" s="30">
        <v>13500</v>
      </c>
      <c r="P288" s="31">
        <v>14600</v>
      </c>
      <c r="Q288" s="36"/>
      <c r="R288" s="36">
        <v>15100</v>
      </c>
      <c r="S288" s="142">
        <v>15700</v>
      </c>
      <c r="T288" s="143">
        <v>18500</v>
      </c>
      <c r="U288" s="143">
        <v>20100</v>
      </c>
      <c r="V288" s="143"/>
      <c r="W288" s="34">
        <v>39300</v>
      </c>
      <c r="X288" s="34">
        <v>42500</v>
      </c>
      <c r="Y288" s="31">
        <v>47200</v>
      </c>
      <c r="Z288" s="31">
        <v>49700</v>
      </c>
      <c r="AA288" s="31"/>
      <c r="AB288" s="31">
        <v>52800</v>
      </c>
      <c r="AC288" s="31">
        <v>58000</v>
      </c>
      <c r="AD288" s="31">
        <v>62300</v>
      </c>
      <c r="AE288" s="30">
        <v>86200</v>
      </c>
      <c r="AF288" s="30"/>
      <c r="AG288" s="30">
        <v>90800</v>
      </c>
      <c r="AH288" s="30">
        <v>102100</v>
      </c>
      <c r="AI288" s="37">
        <v>104200</v>
      </c>
      <c r="AJ288" s="3"/>
      <c r="AK288" s="3"/>
      <c r="AL288" s="3"/>
      <c r="AO288" s="1">
        <f t="shared" si="92"/>
        <v>56300</v>
      </c>
      <c r="AP288" s="164">
        <f>IF(AND($N$12="Fix Pay"),AQ285,AP286)</f>
        <v>67200</v>
      </c>
      <c r="AQ288" s="50">
        <f t="shared" si="93"/>
        <v>56300</v>
      </c>
      <c r="AR288" s="50"/>
      <c r="AS288" s="1">
        <f t="shared" si="94"/>
        <v>56300</v>
      </c>
      <c r="AT288" s="164">
        <f>IF(AND($S$12="Fix Pay"),AU285,AT286)</f>
        <v>67200</v>
      </c>
      <c r="AU288" s="1">
        <f t="shared" si="95"/>
        <v>56300</v>
      </c>
      <c r="AW288" s="1">
        <f t="shared" si="96"/>
        <v>56300</v>
      </c>
      <c r="AX288" s="164">
        <f>IF(AND($X$12="Fix Pay"),AY285,AX286)</f>
        <v>69200</v>
      </c>
      <c r="AY288" s="1">
        <f t="shared" si="97"/>
        <v>56300</v>
      </c>
      <c r="BA288" s="1">
        <f t="shared" si="98"/>
        <v>56300</v>
      </c>
      <c r="BB288" s="164">
        <f>IF(AND($AC$12="Fix Pay"),BC285,BB286)</f>
        <v>69200</v>
      </c>
      <c r="BC288" s="1">
        <f t="shared" si="99"/>
        <v>56300</v>
      </c>
    </row>
    <row r="289" spans="1:55" ht="15" hidden="1" customHeight="1">
      <c r="C289" s="1">
        <f t="shared" si="100"/>
        <v>53100</v>
      </c>
      <c r="D289" s="151">
        <f>IF(AND(D288&lt;=E288),E288,INDEX($C$288:$C$327,MATCH(D288,$E$288:$E$327)+(LOOKUP(D288,$E$288:$E$327)&lt;&gt;D288)))</f>
        <v>65200</v>
      </c>
      <c r="E289" s="1">
        <f t="shared" si="101"/>
        <v>53100</v>
      </c>
      <c r="F289" s="1">
        <v>37800</v>
      </c>
      <c r="G289" s="1">
        <v>44300</v>
      </c>
      <c r="H289" s="1">
        <v>33800</v>
      </c>
      <c r="I289" s="1">
        <v>53100</v>
      </c>
      <c r="K289" s="30">
        <v>17700</v>
      </c>
      <c r="L289" s="30"/>
      <c r="M289" s="30">
        <v>17900</v>
      </c>
      <c r="N289" s="31">
        <v>18200</v>
      </c>
      <c r="O289" s="30">
        <v>19200</v>
      </c>
      <c r="P289" s="31">
        <v>20800</v>
      </c>
      <c r="Q289" s="36"/>
      <c r="R289" s="36">
        <v>21500</v>
      </c>
      <c r="S289" s="142">
        <v>22400</v>
      </c>
      <c r="T289" s="143">
        <v>25300</v>
      </c>
      <c r="U289" s="143">
        <v>28700</v>
      </c>
      <c r="V289" s="143"/>
      <c r="W289" s="34">
        <v>56100</v>
      </c>
      <c r="X289" s="34">
        <v>60700</v>
      </c>
      <c r="Y289" s="31">
        <v>67300</v>
      </c>
      <c r="Z289" s="31">
        <v>71000</v>
      </c>
      <c r="AA289" s="31"/>
      <c r="AB289" s="31">
        <v>75300</v>
      </c>
      <c r="AC289" s="31">
        <v>79900</v>
      </c>
      <c r="AD289" s="31">
        <v>88900</v>
      </c>
      <c r="AE289" s="30">
        <v>123100</v>
      </c>
      <c r="AF289" s="30"/>
      <c r="AG289" s="30">
        <v>129700</v>
      </c>
      <c r="AH289" s="30">
        <v>145800</v>
      </c>
      <c r="AI289" s="37">
        <v>148800</v>
      </c>
      <c r="AJ289" s="3"/>
      <c r="AK289" s="3"/>
      <c r="AL289" s="3"/>
      <c r="AO289" s="1">
        <f t="shared" si="92"/>
        <v>58000</v>
      </c>
      <c r="AP289" s="250"/>
      <c r="AQ289" s="50">
        <f t="shared" si="93"/>
        <v>58000</v>
      </c>
      <c r="AR289" s="50"/>
      <c r="AS289" s="1">
        <f t="shared" si="94"/>
        <v>58000</v>
      </c>
      <c r="AT289" s="250"/>
      <c r="AU289" s="1">
        <f t="shared" si="95"/>
        <v>58000</v>
      </c>
      <c r="AW289" s="1">
        <f t="shared" si="96"/>
        <v>58000</v>
      </c>
      <c r="AX289" s="151"/>
      <c r="AY289" s="1">
        <f t="shared" si="97"/>
        <v>58000</v>
      </c>
      <c r="BA289" s="1">
        <f t="shared" si="98"/>
        <v>58000</v>
      </c>
      <c r="BB289" s="151"/>
      <c r="BC289" s="1">
        <f t="shared" si="99"/>
        <v>58000</v>
      </c>
    </row>
    <row r="290" spans="1:55" ht="15" hidden="1" customHeight="1">
      <c r="C290" s="1">
        <f t="shared" si="100"/>
        <v>54700</v>
      </c>
      <c r="D290" s="152">
        <f>IF(AND(D288&lt;=E288),E288,INDEX($C$288:$C$307,MATCH(D288,$E$288:$E$307)+(LOOKUP(D288,$E$288:$E$307)&lt;&gt;D288)))</f>
        <v>65200</v>
      </c>
      <c r="E290" s="1">
        <f t="shared" si="101"/>
        <v>54700</v>
      </c>
      <c r="F290" s="1">
        <v>38900</v>
      </c>
      <c r="G290" s="1">
        <v>45600</v>
      </c>
      <c r="H290" s="1">
        <v>34800</v>
      </c>
      <c r="I290" s="1">
        <v>54700</v>
      </c>
      <c r="K290" s="31">
        <v>18200</v>
      </c>
      <c r="L290" s="31"/>
      <c r="M290" s="31">
        <v>18400</v>
      </c>
      <c r="N290" s="31">
        <v>18700</v>
      </c>
      <c r="O290" s="31">
        <v>19800</v>
      </c>
      <c r="P290" s="31">
        <v>21400</v>
      </c>
      <c r="Q290" s="36"/>
      <c r="R290" s="36">
        <v>22100</v>
      </c>
      <c r="S290" s="142">
        <v>23100</v>
      </c>
      <c r="T290" s="143">
        <v>27100</v>
      </c>
      <c r="U290" s="143">
        <v>29600</v>
      </c>
      <c r="V290" s="143"/>
      <c r="W290" s="34">
        <v>57800</v>
      </c>
      <c r="X290" s="34">
        <v>62500</v>
      </c>
      <c r="Y290" s="31">
        <v>69300</v>
      </c>
      <c r="Z290" s="31">
        <v>73100</v>
      </c>
      <c r="AA290" s="31"/>
      <c r="AB290" s="31">
        <v>77600</v>
      </c>
      <c r="AC290" s="31">
        <v>82300</v>
      </c>
      <c r="AD290" s="31">
        <v>91600</v>
      </c>
      <c r="AE290" s="30">
        <v>126800</v>
      </c>
      <c r="AF290" s="30"/>
      <c r="AG290" s="30">
        <v>133600</v>
      </c>
      <c r="AH290" s="30">
        <v>150200</v>
      </c>
      <c r="AI290" s="37">
        <v>153300</v>
      </c>
      <c r="AJ290" s="3"/>
      <c r="AK290" s="3"/>
      <c r="AL290" s="3"/>
      <c r="AO290" s="1">
        <f t="shared" si="92"/>
        <v>59700</v>
      </c>
      <c r="AP290" s="250"/>
      <c r="AQ290" s="50">
        <f t="shared" si="93"/>
        <v>59700</v>
      </c>
      <c r="AR290" s="50"/>
      <c r="AS290" s="1">
        <f t="shared" si="94"/>
        <v>59700</v>
      </c>
      <c r="AT290" s="250"/>
      <c r="AU290" s="1">
        <f t="shared" si="95"/>
        <v>59700</v>
      </c>
      <c r="AW290" s="1">
        <f t="shared" si="96"/>
        <v>59700</v>
      </c>
      <c r="AX290" s="151"/>
      <c r="AY290" s="1">
        <f t="shared" si="97"/>
        <v>59700</v>
      </c>
      <c r="BA290" s="1">
        <f t="shared" si="98"/>
        <v>59700</v>
      </c>
      <c r="BB290" s="151"/>
      <c r="BC290" s="1">
        <f t="shared" si="99"/>
        <v>59700</v>
      </c>
    </row>
    <row r="291" spans="1:55" ht="15" hidden="1" customHeight="1">
      <c r="A291" s="1" t="s">
        <v>229</v>
      </c>
      <c r="C291" s="1">
        <f t="shared" si="100"/>
        <v>56300</v>
      </c>
      <c r="D291" s="153">
        <f>IF(AND(C$6="Fix Pay"),E288,D289)</f>
        <v>65200</v>
      </c>
      <c r="E291" s="1">
        <f t="shared" si="101"/>
        <v>56300</v>
      </c>
      <c r="F291" s="1">
        <v>40100</v>
      </c>
      <c r="G291" s="1">
        <v>47000</v>
      </c>
      <c r="H291" s="1">
        <v>35800</v>
      </c>
      <c r="I291" s="1">
        <v>56300</v>
      </c>
      <c r="K291" s="31">
        <v>18700</v>
      </c>
      <c r="L291" s="31"/>
      <c r="M291" s="31">
        <v>19000</v>
      </c>
      <c r="N291" s="30">
        <v>19300</v>
      </c>
      <c r="O291" s="34">
        <v>20400</v>
      </c>
      <c r="P291" s="30">
        <v>22000</v>
      </c>
      <c r="Q291" s="35"/>
      <c r="R291" s="35">
        <v>22800</v>
      </c>
      <c r="S291" s="142">
        <v>23800</v>
      </c>
      <c r="T291" s="144">
        <v>27900</v>
      </c>
      <c r="U291" s="144">
        <v>30500</v>
      </c>
      <c r="V291" s="144"/>
      <c r="W291" s="34">
        <v>59500</v>
      </c>
      <c r="X291" s="34">
        <v>64400</v>
      </c>
      <c r="Y291" s="31">
        <v>71400</v>
      </c>
      <c r="Z291" s="31">
        <v>75300</v>
      </c>
      <c r="AA291" s="31"/>
      <c r="AB291" s="31">
        <v>79900</v>
      </c>
      <c r="AC291" s="31">
        <v>84800</v>
      </c>
      <c r="AD291" s="31">
        <v>94300</v>
      </c>
      <c r="AE291" s="30">
        <v>130600</v>
      </c>
      <c r="AF291" s="30"/>
      <c r="AG291" s="37">
        <v>137600</v>
      </c>
      <c r="AH291" s="37">
        <v>154700</v>
      </c>
      <c r="AI291" s="30">
        <v>157900</v>
      </c>
      <c r="AJ291" s="3"/>
      <c r="AK291" s="3"/>
      <c r="AL291" s="3"/>
      <c r="AO291" s="1">
        <f t="shared" si="92"/>
        <v>61500</v>
      </c>
      <c r="AP291" s="155">
        <f>IF(AND(AP285&lt;=AQ285),AQ285,INDEX(AO285:AO305,MATCH(AP285,AQ285:AQ305)+(LOOKUP(AP285,AQ285:AQ305)&lt;&gt;AP285)))</f>
        <v>67200</v>
      </c>
      <c r="AQ291" s="50">
        <f t="shared" si="93"/>
        <v>61500</v>
      </c>
      <c r="AR291" s="50"/>
      <c r="AS291" s="1">
        <f t="shared" si="94"/>
        <v>61500</v>
      </c>
      <c r="AT291" s="155">
        <f>IF(AND(AT285&lt;=AU285),AU285,INDEX(AS285:AS305,MATCH(AT285,AU285:AU305)+(LOOKUP(AT285,AU285:AU305)&lt;&gt;AT285)))</f>
        <v>67200</v>
      </c>
      <c r="AU291" s="1">
        <f t="shared" si="95"/>
        <v>61500</v>
      </c>
      <c r="AW291" s="1">
        <f t="shared" si="96"/>
        <v>61500</v>
      </c>
      <c r="AX291" s="155">
        <f>IF(AND(AX285&lt;=AY285),AY285,INDEX(AW285:AW305,MATCH(AX285,AY285:AY305)+(LOOKUP(AX285,AY285:AY305)&lt;&gt;AX285)))</f>
        <v>69200</v>
      </c>
      <c r="AY291" s="1">
        <f t="shared" si="97"/>
        <v>61500</v>
      </c>
      <c r="BA291" s="1">
        <f t="shared" si="98"/>
        <v>61500</v>
      </c>
      <c r="BB291" s="155">
        <f>IF(AND(BB285&lt;=BC285),BC285,INDEX(BA285:BA305,MATCH(BB285,BC285:BC305)+(LOOKUP(BB285,BC285:BC305)&lt;&gt;BB285)))</f>
        <v>69200</v>
      </c>
      <c r="BC291" s="1">
        <f t="shared" si="99"/>
        <v>61500</v>
      </c>
    </row>
    <row r="292" spans="1:55" ht="15" hidden="1" customHeight="1">
      <c r="A292" s="1" t="s">
        <v>230</v>
      </c>
      <c r="C292" s="1">
        <f t="shared" si="100"/>
        <v>58000</v>
      </c>
      <c r="D292" s="154">
        <f>IF(E$12=A$51,D291,IF(E$12=A$52,D291,IF(E$12=A$53,D291,IF(E$12=A$54,D290,""))))</f>
        <v>65200</v>
      </c>
      <c r="E292" s="1">
        <f t="shared" si="101"/>
        <v>58000</v>
      </c>
      <c r="F292" s="1">
        <v>41300</v>
      </c>
      <c r="G292" s="1">
        <v>48400</v>
      </c>
      <c r="H292" s="1">
        <v>36900</v>
      </c>
      <c r="I292" s="1">
        <v>58000</v>
      </c>
      <c r="K292" s="31">
        <v>19300</v>
      </c>
      <c r="L292" s="31"/>
      <c r="M292" s="31">
        <v>19600</v>
      </c>
      <c r="N292" s="30">
        <v>19900</v>
      </c>
      <c r="O292" s="34">
        <v>21000</v>
      </c>
      <c r="P292" s="31">
        <v>22700</v>
      </c>
      <c r="Q292" s="36"/>
      <c r="R292" s="36">
        <v>23500</v>
      </c>
      <c r="S292" s="142">
        <v>24500</v>
      </c>
      <c r="T292" s="143">
        <v>28700</v>
      </c>
      <c r="U292" s="143">
        <v>31400</v>
      </c>
      <c r="V292" s="143"/>
      <c r="W292" s="31">
        <v>61300</v>
      </c>
      <c r="X292" s="31">
        <v>66300</v>
      </c>
      <c r="Y292" s="31">
        <v>73500</v>
      </c>
      <c r="Z292" s="31">
        <v>77600</v>
      </c>
      <c r="AA292" s="31"/>
      <c r="AB292" s="31">
        <v>82300</v>
      </c>
      <c r="AC292" s="31">
        <v>87300</v>
      </c>
      <c r="AD292" s="31">
        <v>97100</v>
      </c>
      <c r="AE292" s="34">
        <v>134500</v>
      </c>
      <c r="AF292" s="34"/>
      <c r="AG292" s="37">
        <v>141700</v>
      </c>
      <c r="AH292" s="37">
        <v>159300</v>
      </c>
      <c r="AI292" s="30">
        <v>162600</v>
      </c>
      <c r="AJ292" s="3"/>
      <c r="AK292" s="3"/>
      <c r="AL292" s="3"/>
      <c r="AO292" s="1">
        <f t="shared" si="92"/>
        <v>63300</v>
      </c>
      <c r="AP292" s="50"/>
      <c r="AQ292" s="50">
        <f t="shared" si="93"/>
        <v>63300</v>
      </c>
      <c r="AR292" s="50"/>
      <c r="AS292" s="1">
        <f t="shared" si="94"/>
        <v>63300</v>
      </c>
      <c r="AT292" s="50"/>
      <c r="AU292" s="1">
        <f t="shared" si="95"/>
        <v>63300</v>
      </c>
      <c r="AW292" s="1">
        <f t="shared" si="96"/>
        <v>63300</v>
      </c>
      <c r="AY292" s="1">
        <f t="shared" si="97"/>
        <v>63300</v>
      </c>
      <c r="BA292" s="1">
        <f t="shared" si="98"/>
        <v>63300</v>
      </c>
      <c r="BC292" s="1">
        <f t="shared" si="99"/>
        <v>63300</v>
      </c>
    </row>
    <row r="293" spans="1:55" ht="15" hidden="1" customHeight="1">
      <c r="A293" s="1" t="s">
        <v>231</v>
      </c>
      <c r="C293" s="1">
        <f t="shared" si="100"/>
        <v>59700</v>
      </c>
      <c r="E293" s="1">
        <f t="shared" si="101"/>
        <v>59700</v>
      </c>
      <c r="F293" s="1">
        <v>42500</v>
      </c>
      <c r="G293" s="1">
        <v>49900</v>
      </c>
      <c r="H293" s="1">
        <v>38000</v>
      </c>
      <c r="I293" s="1">
        <v>59700</v>
      </c>
      <c r="K293" s="32">
        <v>19900</v>
      </c>
      <c r="L293" s="32"/>
      <c r="M293" s="32">
        <v>20200</v>
      </c>
      <c r="N293" s="31">
        <v>20500</v>
      </c>
      <c r="O293" s="34">
        <v>21600</v>
      </c>
      <c r="P293" s="31">
        <v>23400</v>
      </c>
      <c r="Q293" s="36"/>
      <c r="R293" s="36">
        <v>24200</v>
      </c>
      <c r="S293" s="142">
        <v>25200</v>
      </c>
      <c r="T293" s="143">
        <v>29600</v>
      </c>
      <c r="U293" s="143">
        <v>32300</v>
      </c>
      <c r="V293" s="143"/>
      <c r="W293" s="31">
        <v>63100</v>
      </c>
      <c r="X293" s="31">
        <v>68300</v>
      </c>
      <c r="Y293" s="31">
        <v>75700</v>
      </c>
      <c r="Z293" s="31">
        <v>79900</v>
      </c>
      <c r="AA293" s="31"/>
      <c r="AB293" s="31">
        <v>84800</v>
      </c>
      <c r="AC293" s="31">
        <v>89900</v>
      </c>
      <c r="AD293" s="31">
        <v>100000</v>
      </c>
      <c r="AE293" s="30">
        <v>138500</v>
      </c>
      <c r="AF293" s="30"/>
      <c r="AG293" s="37">
        <v>146000</v>
      </c>
      <c r="AH293" s="37">
        <v>164100</v>
      </c>
      <c r="AI293" s="37">
        <v>167500</v>
      </c>
      <c r="AJ293" s="3"/>
      <c r="AK293" s="3"/>
      <c r="AL293" s="3"/>
      <c r="AO293" s="1">
        <f t="shared" si="92"/>
        <v>65200</v>
      </c>
      <c r="AP293" s="167">
        <f>IF($E12=A$51,AP291,IF($E12=A$52,AP291,IF($E12=A$53,AP291,IF($E12=A$54,AP288,""))))</f>
        <v>67200</v>
      </c>
      <c r="AQ293" s="50">
        <f t="shared" si="93"/>
        <v>65200</v>
      </c>
      <c r="AR293" s="50"/>
      <c r="AS293" s="1">
        <f t="shared" si="94"/>
        <v>65200</v>
      </c>
      <c r="AT293" s="167">
        <f>IF($E12=A$51,AT291,IF($E12=A$52,AT291,IF($E12=A$53,AT291,IF($E12=A$54,AT288,""))))</f>
        <v>67200</v>
      </c>
      <c r="AU293" s="1">
        <f t="shared" si="95"/>
        <v>65200</v>
      </c>
      <c r="AW293" s="1">
        <f t="shared" si="96"/>
        <v>65200</v>
      </c>
      <c r="AX293" s="168">
        <f>IF($E12=A$51,AX291,IF($E12=A$52,AX291,IF($E12=A$53,AX291,IF($E12=A$54,AX288,""))))</f>
        <v>69200</v>
      </c>
      <c r="AY293" s="1">
        <f t="shared" si="97"/>
        <v>65200</v>
      </c>
      <c r="BA293" s="1">
        <f t="shared" si="98"/>
        <v>65200</v>
      </c>
      <c r="BB293" s="168">
        <f>IF($E$12=A$51,BB291,IF($E$12=A$52,BB291,IF($E$12=A$53,BB291,IF($E$12=A$54,BB288,""))))</f>
        <v>69200</v>
      </c>
      <c r="BC293" s="1">
        <f t="shared" si="99"/>
        <v>65200</v>
      </c>
    </row>
    <row r="294" spans="1:55" ht="15" hidden="1" customHeight="1">
      <c r="A294" s="1" t="s">
        <v>232</v>
      </c>
      <c r="C294" s="1">
        <f t="shared" si="100"/>
        <v>61500</v>
      </c>
      <c r="E294" s="1">
        <f t="shared" si="101"/>
        <v>61500</v>
      </c>
      <c r="F294" s="1">
        <v>43800</v>
      </c>
      <c r="G294" s="1">
        <v>51400</v>
      </c>
      <c r="H294" s="1">
        <v>39100</v>
      </c>
      <c r="I294" s="1">
        <v>61500</v>
      </c>
      <c r="K294" s="33">
        <v>20500</v>
      </c>
      <c r="L294" s="33"/>
      <c r="M294" s="33">
        <v>20800</v>
      </c>
      <c r="N294" s="31">
        <v>21100</v>
      </c>
      <c r="O294" s="34">
        <v>22200</v>
      </c>
      <c r="P294" s="34">
        <v>24100</v>
      </c>
      <c r="Q294" s="145"/>
      <c r="R294" s="145">
        <v>24900</v>
      </c>
      <c r="S294" s="142">
        <v>26000</v>
      </c>
      <c r="T294" s="146">
        <v>30500</v>
      </c>
      <c r="U294" s="147">
        <v>33300</v>
      </c>
      <c r="V294" s="147"/>
      <c r="W294" s="31">
        <v>65000</v>
      </c>
      <c r="X294" s="31">
        <v>70300</v>
      </c>
      <c r="Y294" s="31">
        <v>78000</v>
      </c>
      <c r="Z294" s="31">
        <v>82300</v>
      </c>
      <c r="AA294" s="31"/>
      <c r="AB294" s="31">
        <v>87300</v>
      </c>
      <c r="AC294" s="31">
        <v>92600</v>
      </c>
      <c r="AD294" s="31">
        <v>103000</v>
      </c>
      <c r="AE294" s="30">
        <v>142700</v>
      </c>
      <c r="AF294" s="30"/>
      <c r="AG294" s="37">
        <v>150400</v>
      </c>
      <c r="AH294" s="37">
        <v>169000</v>
      </c>
      <c r="AI294" s="37">
        <v>172500</v>
      </c>
      <c r="AJ294" s="3"/>
      <c r="AK294" s="3"/>
      <c r="AL294" s="3"/>
      <c r="AO294" s="1">
        <f t="shared" si="92"/>
        <v>67200</v>
      </c>
      <c r="AP294" s="50"/>
      <c r="AQ294" s="50">
        <f t="shared" si="93"/>
        <v>67200</v>
      </c>
      <c r="AR294" s="50"/>
      <c r="AS294" s="1">
        <f t="shared" si="94"/>
        <v>67200</v>
      </c>
      <c r="AU294" s="1">
        <f t="shared" si="95"/>
        <v>67200</v>
      </c>
      <c r="AW294" s="1">
        <f t="shared" si="96"/>
        <v>67200</v>
      </c>
      <c r="AY294" s="1">
        <f t="shared" si="97"/>
        <v>67200</v>
      </c>
      <c r="BA294" s="1">
        <f t="shared" si="98"/>
        <v>67200</v>
      </c>
      <c r="BC294" s="1">
        <f t="shared" si="99"/>
        <v>67200</v>
      </c>
    </row>
    <row r="295" spans="1:55" ht="15" hidden="1" customHeight="1">
      <c r="C295" s="1">
        <f t="shared" si="100"/>
        <v>63300</v>
      </c>
      <c r="E295" s="1">
        <f t="shared" si="101"/>
        <v>63300</v>
      </c>
      <c r="F295" s="1">
        <v>45100</v>
      </c>
      <c r="G295" s="1">
        <v>52900</v>
      </c>
      <c r="H295" s="1">
        <v>40300</v>
      </c>
      <c r="I295" s="1">
        <v>63300</v>
      </c>
      <c r="K295" s="31">
        <v>21100</v>
      </c>
      <c r="L295" s="31"/>
      <c r="M295" s="31">
        <v>21400</v>
      </c>
      <c r="N295" s="31">
        <v>21700</v>
      </c>
      <c r="O295" s="34">
        <v>22900</v>
      </c>
      <c r="P295" s="31">
        <v>24800</v>
      </c>
      <c r="Q295" s="36"/>
      <c r="R295" s="36">
        <v>25600</v>
      </c>
      <c r="S295" s="142">
        <v>26800</v>
      </c>
      <c r="T295" s="143">
        <v>31400</v>
      </c>
      <c r="U295" s="146">
        <v>34300</v>
      </c>
      <c r="V295" s="146"/>
      <c r="W295" s="31">
        <v>67000</v>
      </c>
      <c r="X295" s="31">
        <v>72400</v>
      </c>
      <c r="Y295" s="31">
        <v>80300</v>
      </c>
      <c r="Z295" s="31">
        <v>84800</v>
      </c>
      <c r="AA295" s="31"/>
      <c r="AB295" s="31">
        <v>89900</v>
      </c>
      <c r="AC295" s="31">
        <v>95400</v>
      </c>
      <c r="AD295" s="31">
        <v>106100</v>
      </c>
      <c r="AE295" s="30">
        <v>147000</v>
      </c>
      <c r="AF295" s="30"/>
      <c r="AG295" s="37">
        <v>154900</v>
      </c>
      <c r="AH295" s="37">
        <v>174100</v>
      </c>
      <c r="AI295" s="30">
        <v>177700</v>
      </c>
      <c r="AJ295" s="3"/>
      <c r="AK295" s="3"/>
      <c r="AL295" s="3"/>
      <c r="AO295" s="1">
        <f t="shared" si="92"/>
        <v>69200</v>
      </c>
      <c r="AP295" s="50"/>
      <c r="AQ295" s="50">
        <f t="shared" si="93"/>
        <v>69200</v>
      </c>
      <c r="AR295" s="50"/>
      <c r="AS295" s="1">
        <f t="shared" si="94"/>
        <v>69200</v>
      </c>
      <c r="AU295" s="1">
        <f t="shared" si="95"/>
        <v>69200</v>
      </c>
      <c r="AW295" s="1">
        <f t="shared" si="96"/>
        <v>69200</v>
      </c>
      <c r="AY295" s="1">
        <f t="shared" si="97"/>
        <v>69200</v>
      </c>
      <c r="BA295" s="1">
        <f t="shared" si="98"/>
        <v>69200</v>
      </c>
      <c r="BC295" s="1">
        <f t="shared" si="99"/>
        <v>69200</v>
      </c>
    </row>
    <row r="296" spans="1:55" ht="15.75" hidden="1" customHeight="1">
      <c r="A296" s="1" t="s">
        <v>46</v>
      </c>
      <c r="C296" s="1">
        <f t="shared" si="100"/>
        <v>65200</v>
      </c>
      <c r="E296" s="1">
        <f t="shared" si="101"/>
        <v>65200</v>
      </c>
      <c r="F296" s="1">
        <v>46500</v>
      </c>
      <c r="G296" s="1">
        <v>54500</v>
      </c>
      <c r="H296" s="1">
        <v>41500</v>
      </c>
      <c r="I296" s="1">
        <v>65200</v>
      </c>
      <c r="K296" s="32">
        <v>21700</v>
      </c>
      <c r="L296" s="32"/>
      <c r="M296" s="32">
        <v>22000</v>
      </c>
      <c r="N296" s="31">
        <v>22400</v>
      </c>
      <c r="O296" s="34">
        <v>23600</v>
      </c>
      <c r="P296" s="31">
        <v>25500</v>
      </c>
      <c r="Q296" s="36"/>
      <c r="R296" s="36">
        <v>26400</v>
      </c>
      <c r="S296" s="142">
        <v>27600</v>
      </c>
      <c r="T296" s="143">
        <v>32300</v>
      </c>
      <c r="U296" s="143">
        <v>35300</v>
      </c>
      <c r="V296" s="143"/>
      <c r="W296" s="31">
        <v>69000</v>
      </c>
      <c r="X296" s="31">
        <v>74600</v>
      </c>
      <c r="Y296" s="31">
        <v>82700</v>
      </c>
      <c r="Z296" s="31">
        <v>87300</v>
      </c>
      <c r="AA296" s="31"/>
      <c r="AB296" s="31">
        <v>92600</v>
      </c>
      <c r="AC296" s="31">
        <v>98300</v>
      </c>
      <c r="AD296" s="31">
        <v>109300</v>
      </c>
      <c r="AE296" s="30">
        <v>151400</v>
      </c>
      <c r="AF296" s="30"/>
      <c r="AG296" s="37">
        <v>159500</v>
      </c>
      <c r="AH296" s="37">
        <v>179300</v>
      </c>
      <c r="AI296" s="30">
        <v>183000</v>
      </c>
      <c r="AJ296" s="3"/>
      <c r="AK296" s="3"/>
      <c r="AL296" s="3"/>
      <c r="AO296" s="1">
        <f t="shared" si="92"/>
        <v>71300</v>
      </c>
      <c r="AP296" s="50"/>
      <c r="AQ296" s="50">
        <f t="shared" si="93"/>
        <v>71300</v>
      </c>
      <c r="AR296" s="50"/>
      <c r="AS296" s="1">
        <f t="shared" si="94"/>
        <v>71300</v>
      </c>
      <c r="AU296" s="1">
        <f t="shared" si="95"/>
        <v>71300</v>
      </c>
      <c r="AW296" s="1">
        <f t="shared" si="96"/>
        <v>71300</v>
      </c>
      <c r="AY296" s="1">
        <f t="shared" si="97"/>
        <v>71300</v>
      </c>
      <c r="BA296" s="1">
        <f t="shared" si="98"/>
        <v>71300</v>
      </c>
      <c r="BC296" s="1">
        <f t="shared" si="99"/>
        <v>71300</v>
      </c>
    </row>
    <row r="297" spans="1:55" hidden="1">
      <c r="A297" s="1" t="s">
        <v>49</v>
      </c>
      <c r="C297" s="1">
        <f t="shared" si="100"/>
        <v>67200</v>
      </c>
      <c r="E297" s="1">
        <f t="shared" si="101"/>
        <v>67200</v>
      </c>
      <c r="F297" s="1">
        <v>47900</v>
      </c>
      <c r="G297" s="1">
        <v>56100</v>
      </c>
      <c r="H297" s="1">
        <v>42700</v>
      </c>
      <c r="I297" s="1">
        <v>67200</v>
      </c>
      <c r="K297" s="33">
        <v>22400</v>
      </c>
      <c r="L297" s="33"/>
      <c r="M297" s="33">
        <v>22700</v>
      </c>
      <c r="N297" s="31">
        <v>23100</v>
      </c>
      <c r="O297" s="34">
        <v>24300</v>
      </c>
      <c r="P297" s="31">
        <v>26300</v>
      </c>
      <c r="Q297" s="36"/>
      <c r="R297" s="36">
        <v>27200</v>
      </c>
      <c r="S297" s="142">
        <v>28200</v>
      </c>
      <c r="T297" s="143">
        <v>33300</v>
      </c>
      <c r="U297" s="143">
        <v>36400</v>
      </c>
      <c r="V297" s="143"/>
      <c r="W297" s="30">
        <v>71100</v>
      </c>
      <c r="X297" s="30">
        <v>76800</v>
      </c>
      <c r="Y297" s="31">
        <v>85200</v>
      </c>
      <c r="Z297" s="31">
        <v>89900</v>
      </c>
      <c r="AA297" s="31"/>
      <c r="AB297" s="31">
        <v>95400</v>
      </c>
      <c r="AC297" s="31">
        <v>101200</v>
      </c>
      <c r="AD297" s="31">
        <v>112600</v>
      </c>
      <c r="AE297" s="30">
        <v>155900</v>
      </c>
      <c r="AF297" s="30"/>
      <c r="AG297" s="37">
        <v>164300</v>
      </c>
      <c r="AH297" s="37">
        <v>184700</v>
      </c>
      <c r="AI297" s="30">
        <v>188500</v>
      </c>
      <c r="AJ297" s="3"/>
      <c r="AK297" s="3"/>
      <c r="AL297" s="3"/>
      <c r="AO297" s="1">
        <f t="shared" si="92"/>
        <v>73400</v>
      </c>
      <c r="AP297" s="50"/>
      <c r="AQ297" s="50">
        <f t="shared" si="93"/>
        <v>73400</v>
      </c>
      <c r="AR297" s="50"/>
      <c r="AS297" s="1">
        <f t="shared" si="94"/>
        <v>73400</v>
      </c>
      <c r="AU297" s="1">
        <f t="shared" si="95"/>
        <v>73400</v>
      </c>
      <c r="AW297" s="1">
        <f t="shared" si="96"/>
        <v>73400</v>
      </c>
      <c r="AY297" s="1">
        <f t="shared" si="97"/>
        <v>73400</v>
      </c>
      <c r="BA297" s="1">
        <f t="shared" si="98"/>
        <v>73400</v>
      </c>
      <c r="BC297" s="1">
        <f t="shared" si="99"/>
        <v>73400</v>
      </c>
    </row>
    <row r="298" spans="1:55" hidden="1">
      <c r="A298" s="1" t="s">
        <v>47</v>
      </c>
      <c r="C298" s="1">
        <f t="shared" si="100"/>
        <v>69200</v>
      </c>
      <c r="E298" s="1">
        <f t="shared" si="101"/>
        <v>69200</v>
      </c>
      <c r="F298" s="1">
        <v>49300</v>
      </c>
      <c r="G298" s="1">
        <v>57800</v>
      </c>
      <c r="H298" s="1">
        <v>44000</v>
      </c>
      <c r="I298" s="1">
        <v>69200</v>
      </c>
      <c r="K298" s="31">
        <v>23100</v>
      </c>
      <c r="L298" s="31"/>
      <c r="M298" s="31">
        <v>23400</v>
      </c>
      <c r="N298" s="34">
        <v>23800</v>
      </c>
      <c r="O298" s="34">
        <v>25000</v>
      </c>
      <c r="P298" s="31">
        <v>27100</v>
      </c>
      <c r="Q298" s="36"/>
      <c r="R298" s="36">
        <v>28000</v>
      </c>
      <c r="S298" s="142">
        <v>29300</v>
      </c>
      <c r="T298" s="143">
        <v>34300</v>
      </c>
      <c r="U298" s="143">
        <v>37500</v>
      </c>
      <c r="V298" s="143"/>
      <c r="W298" s="31">
        <v>73200</v>
      </c>
      <c r="X298" s="31">
        <v>79100</v>
      </c>
      <c r="Y298" s="31">
        <v>87800</v>
      </c>
      <c r="Z298" s="31">
        <v>92600</v>
      </c>
      <c r="AA298" s="31"/>
      <c r="AB298" s="31">
        <v>98300</v>
      </c>
      <c r="AC298" s="37">
        <v>104200</v>
      </c>
      <c r="AD298" s="37">
        <v>116000</v>
      </c>
      <c r="AE298" s="30">
        <v>160600</v>
      </c>
      <c r="AF298" s="30"/>
      <c r="AG298" s="30">
        <v>169200</v>
      </c>
      <c r="AH298" s="30">
        <v>190200</v>
      </c>
      <c r="AI298" s="30">
        <v>194200</v>
      </c>
      <c r="AJ298" s="3"/>
      <c r="AK298" s="3"/>
      <c r="AL298" s="3"/>
      <c r="AO298" s="1">
        <f t="shared" si="92"/>
        <v>75600</v>
      </c>
      <c r="AP298" s="50"/>
      <c r="AQ298" s="50">
        <f t="shared" si="93"/>
        <v>75600</v>
      </c>
      <c r="AR298" s="50"/>
      <c r="AS298" s="1">
        <f t="shared" si="94"/>
        <v>75600</v>
      </c>
      <c r="AU298" s="1">
        <f t="shared" si="95"/>
        <v>75600</v>
      </c>
      <c r="AW298" s="1">
        <f t="shared" si="96"/>
        <v>75600</v>
      </c>
      <c r="AY298" s="1">
        <f t="shared" si="97"/>
        <v>75600</v>
      </c>
      <c r="BA298" s="1">
        <f t="shared" si="98"/>
        <v>75600</v>
      </c>
      <c r="BC298" s="1">
        <f t="shared" si="99"/>
        <v>75600</v>
      </c>
    </row>
    <row r="299" spans="1:55" hidden="1">
      <c r="A299" s="1" t="s">
        <v>48</v>
      </c>
      <c r="C299" s="1">
        <f t="shared" si="100"/>
        <v>71300</v>
      </c>
      <c r="E299" s="1">
        <f t="shared" si="101"/>
        <v>71300</v>
      </c>
      <c r="F299" s="1">
        <v>50800</v>
      </c>
      <c r="G299" s="1">
        <v>59500</v>
      </c>
      <c r="H299" s="1">
        <v>45300</v>
      </c>
      <c r="I299" s="1">
        <v>71300</v>
      </c>
      <c r="K299" s="30">
        <v>23800</v>
      </c>
      <c r="L299" s="30"/>
      <c r="M299" s="30">
        <v>24100</v>
      </c>
      <c r="N299" s="34">
        <v>24500</v>
      </c>
      <c r="O299" s="34">
        <v>25800</v>
      </c>
      <c r="P299" s="31">
        <v>27900</v>
      </c>
      <c r="Q299" s="36"/>
      <c r="R299" s="36">
        <v>28800</v>
      </c>
      <c r="S299" s="142">
        <v>30200</v>
      </c>
      <c r="T299" s="143">
        <v>35300</v>
      </c>
      <c r="U299" s="143">
        <v>38600</v>
      </c>
      <c r="V299" s="143"/>
      <c r="W299" s="31">
        <v>75400</v>
      </c>
      <c r="X299" s="31">
        <v>81500</v>
      </c>
      <c r="Y299" s="30">
        <v>90400</v>
      </c>
      <c r="Z299" s="30">
        <v>95400</v>
      </c>
      <c r="AA299" s="30"/>
      <c r="AB299" s="30">
        <v>101200</v>
      </c>
      <c r="AC299" s="37">
        <v>107300</v>
      </c>
      <c r="AD299" s="37">
        <v>119500</v>
      </c>
      <c r="AE299" s="30">
        <v>165400</v>
      </c>
      <c r="AF299" s="30"/>
      <c r="AG299" s="37">
        <v>174300</v>
      </c>
      <c r="AH299" s="37">
        <v>195900</v>
      </c>
      <c r="AI299" s="37">
        <v>200000</v>
      </c>
      <c r="AJ299" s="3"/>
      <c r="AK299" s="3"/>
      <c r="AL299" s="3"/>
      <c r="AO299" s="1">
        <f t="shared" si="92"/>
        <v>77900</v>
      </c>
      <c r="AP299" s="50"/>
      <c r="AQ299" s="50">
        <f t="shared" si="93"/>
        <v>77900</v>
      </c>
      <c r="AR299" s="50"/>
      <c r="AS299" s="1">
        <f t="shared" si="94"/>
        <v>77900</v>
      </c>
      <c r="AU299" s="1">
        <f t="shared" si="95"/>
        <v>77900</v>
      </c>
      <c r="AW299" s="1">
        <f t="shared" si="96"/>
        <v>77900</v>
      </c>
      <c r="AY299" s="1">
        <f t="shared" si="97"/>
        <v>77900</v>
      </c>
      <c r="BA299" s="1">
        <f t="shared" si="98"/>
        <v>77900</v>
      </c>
      <c r="BC299" s="1">
        <f t="shared" si="99"/>
        <v>77900</v>
      </c>
    </row>
    <row r="300" spans="1:55" hidden="1">
      <c r="C300" s="1">
        <f t="shared" si="100"/>
        <v>73400</v>
      </c>
      <c r="E300" s="1">
        <f t="shared" si="101"/>
        <v>73400</v>
      </c>
      <c r="F300" s="1">
        <v>52300</v>
      </c>
      <c r="G300" s="1">
        <v>61300</v>
      </c>
      <c r="H300" s="1">
        <v>46700</v>
      </c>
      <c r="I300" s="1">
        <v>73400</v>
      </c>
      <c r="K300" s="31">
        <v>24500</v>
      </c>
      <c r="L300" s="31"/>
      <c r="M300" s="31">
        <v>24800</v>
      </c>
      <c r="N300" s="31">
        <v>25200</v>
      </c>
      <c r="O300" s="31">
        <v>26600</v>
      </c>
      <c r="P300" s="31">
        <v>28700</v>
      </c>
      <c r="Q300" s="36"/>
      <c r="R300" s="36">
        <v>29700</v>
      </c>
      <c r="S300" s="142">
        <v>31100</v>
      </c>
      <c r="T300" s="143">
        <v>36400</v>
      </c>
      <c r="U300" s="143">
        <v>39800</v>
      </c>
      <c r="V300" s="143"/>
      <c r="W300" s="31">
        <v>77700</v>
      </c>
      <c r="X300" s="31">
        <v>83900</v>
      </c>
      <c r="Y300" s="31">
        <v>93100</v>
      </c>
      <c r="Z300" s="31">
        <v>98300</v>
      </c>
      <c r="AA300" s="31"/>
      <c r="AB300" s="31">
        <v>104200</v>
      </c>
      <c r="AC300" s="37">
        <v>110500</v>
      </c>
      <c r="AD300" s="37">
        <v>123100</v>
      </c>
      <c r="AE300" s="30">
        <v>170400</v>
      </c>
      <c r="AF300" s="30"/>
      <c r="AG300" s="30">
        <v>179500</v>
      </c>
      <c r="AH300" s="30">
        <v>201800</v>
      </c>
      <c r="AI300" s="37">
        <v>206000</v>
      </c>
      <c r="AJ300" s="3"/>
      <c r="AK300" s="3"/>
      <c r="AL300" s="3"/>
      <c r="AO300" s="1">
        <f t="shared" si="92"/>
        <v>80200</v>
      </c>
      <c r="AP300" s="50"/>
      <c r="AQ300" s="50">
        <f t="shared" si="93"/>
        <v>80200</v>
      </c>
      <c r="AR300" s="50"/>
      <c r="AS300" s="1">
        <f t="shared" si="94"/>
        <v>80200</v>
      </c>
      <c r="AU300" s="1">
        <f t="shared" si="95"/>
        <v>80200</v>
      </c>
      <c r="AW300" s="1">
        <f t="shared" si="96"/>
        <v>80200</v>
      </c>
      <c r="AY300" s="1">
        <f t="shared" si="97"/>
        <v>80200</v>
      </c>
      <c r="BA300" s="1">
        <f t="shared" si="98"/>
        <v>80200</v>
      </c>
      <c r="BC300" s="1">
        <f t="shared" si="99"/>
        <v>80200</v>
      </c>
    </row>
    <row r="301" spans="1:55" hidden="1">
      <c r="C301" s="1">
        <f t="shared" si="100"/>
        <v>75600</v>
      </c>
      <c r="E301" s="1">
        <f t="shared" si="101"/>
        <v>75600</v>
      </c>
      <c r="F301" s="1">
        <v>53900</v>
      </c>
      <c r="G301" s="1">
        <v>63100</v>
      </c>
      <c r="H301" s="1">
        <v>48100</v>
      </c>
      <c r="I301" s="1">
        <v>75600</v>
      </c>
      <c r="K301" s="31">
        <v>25200</v>
      </c>
      <c r="L301" s="31"/>
      <c r="M301" s="31">
        <v>25500</v>
      </c>
      <c r="N301" s="34">
        <v>26000</v>
      </c>
      <c r="O301" s="30">
        <v>27400</v>
      </c>
      <c r="P301" s="31">
        <v>29600</v>
      </c>
      <c r="Q301" s="36"/>
      <c r="R301" s="36">
        <v>30600</v>
      </c>
      <c r="S301" s="142">
        <v>32000</v>
      </c>
      <c r="T301" s="143">
        <v>37500</v>
      </c>
      <c r="U301" s="143">
        <v>41000</v>
      </c>
      <c r="V301" s="143"/>
      <c r="W301" s="31">
        <v>80000</v>
      </c>
      <c r="X301" s="31">
        <v>86400</v>
      </c>
      <c r="Y301" s="30">
        <v>95900</v>
      </c>
      <c r="Z301" s="30">
        <v>101200</v>
      </c>
      <c r="AA301" s="30"/>
      <c r="AB301" s="30">
        <v>107300</v>
      </c>
      <c r="AC301" s="30">
        <v>113800</v>
      </c>
      <c r="AD301" s="30">
        <v>126800</v>
      </c>
      <c r="AE301" s="30">
        <v>175500</v>
      </c>
      <c r="AF301" s="30"/>
      <c r="AG301" s="30">
        <v>184900</v>
      </c>
      <c r="AH301" s="30">
        <v>207900</v>
      </c>
      <c r="AI301" s="31">
        <v>212200</v>
      </c>
      <c r="AJ301" s="3"/>
      <c r="AK301" s="3"/>
      <c r="AL301" s="3"/>
      <c r="AO301" s="1">
        <f t="shared" si="92"/>
        <v>82600</v>
      </c>
      <c r="AP301" s="50"/>
      <c r="AQ301" s="50">
        <f t="shared" si="93"/>
        <v>82600</v>
      </c>
      <c r="AR301" s="50"/>
      <c r="AS301" s="1">
        <f t="shared" si="94"/>
        <v>82600</v>
      </c>
      <c r="AU301" s="1">
        <f t="shared" si="95"/>
        <v>82600</v>
      </c>
      <c r="AW301" s="1">
        <f t="shared" si="96"/>
        <v>82600</v>
      </c>
      <c r="AY301" s="1">
        <f t="shared" si="97"/>
        <v>82600</v>
      </c>
      <c r="BA301" s="1">
        <f t="shared" si="98"/>
        <v>82600</v>
      </c>
      <c r="BC301" s="1">
        <f t="shared" si="99"/>
        <v>82600</v>
      </c>
    </row>
    <row r="302" spans="1:55" hidden="1">
      <c r="C302" s="1">
        <f t="shared" si="100"/>
        <v>77900</v>
      </c>
      <c r="E302" s="1">
        <f t="shared" si="101"/>
        <v>77900</v>
      </c>
      <c r="F302" s="1">
        <v>55500</v>
      </c>
      <c r="G302" s="1">
        <v>65000</v>
      </c>
      <c r="H302" s="1">
        <v>49500</v>
      </c>
      <c r="I302" s="1">
        <v>77900</v>
      </c>
      <c r="K302" s="31">
        <v>26000</v>
      </c>
      <c r="L302" s="31"/>
      <c r="M302" s="31">
        <v>26300</v>
      </c>
      <c r="N302" s="34">
        <v>26800</v>
      </c>
      <c r="O302" s="31">
        <v>28200</v>
      </c>
      <c r="P302" s="31">
        <v>30500</v>
      </c>
      <c r="Q302" s="36"/>
      <c r="R302" s="36">
        <v>31500</v>
      </c>
      <c r="S302" s="142">
        <v>33000</v>
      </c>
      <c r="T302" s="143">
        <v>38600</v>
      </c>
      <c r="U302" s="143">
        <v>42200</v>
      </c>
      <c r="V302" s="143"/>
      <c r="W302" s="31">
        <v>82400</v>
      </c>
      <c r="X302" s="31">
        <v>89000</v>
      </c>
      <c r="Y302" s="31">
        <v>98800</v>
      </c>
      <c r="Z302" s="31">
        <v>104200</v>
      </c>
      <c r="AA302" s="31"/>
      <c r="AB302" s="31">
        <v>110500</v>
      </c>
      <c r="AC302" s="37">
        <v>117200</v>
      </c>
      <c r="AD302" s="37">
        <v>130600</v>
      </c>
      <c r="AE302" s="30">
        <v>180800</v>
      </c>
      <c r="AF302" s="30"/>
      <c r="AG302" s="37">
        <v>190400</v>
      </c>
      <c r="AH302" s="37">
        <v>214100</v>
      </c>
      <c r="AI302" s="30">
        <v>218600</v>
      </c>
      <c r="AJ302" s="3"/>
      <c r="AK302" s="3"/>
      <c r="AL302" s="3"/>
      <c r="AO302" s="1">
        <f t="shared" si="92"/>
        <v>85100</v>
      </c>
      <c r="AP302" s="50"/>
      <c r="AQ302" s="50">
        <f t="shared" si="93"/>
        <v>85100</v>
      </c>
      <c r="AR302" s="50"/>
      <c r="AS302" s="1">
        <f t="shared" si="94"/>
        <v>85100</v>
      </c>
      <c r="AU302" s="1">
        <f t="shared" si="95"/>
        <v>85100</v>
      </c>
      <c r="AW302" s="1">
        <f t="shared" si="96"/>
        <v>85100</v>
      </c>
      <c r="AY302" s="1">
        <f t="shared" si="97"/>
        <v>85100</v>
      </c>
      <c r="BA302" s="1">
        <f t="shared" si="98"/>
        <v>85100</v>
      </c>
      <c r="BC302" s="1">
        <f t="shared" si="99"/>
        <v>85100</v>
      </c>
    </row>
    <row r="303" spans="1:55" hidden="1">
      <c r="C303" s="1">
        <f t="shared" si="100"/>
        <v>80200</v>
      </c>
      <c r="E303" s="1">
        <f t="shared" si="101"/>
        <v>80200</v>
      </c>
      <c r="F303" s="1">
        <v>57200</v>
      </c>
      <c r="G303" s="1">
        <v>67000</v>
      </c>
      <c r="H303" s="1">
        <v>51000</v>
      </c>
      <c r="I303" s="1">
        <v>80200</v>
      </c>
      <c r="K303" s="31">
        <v>26800</v>
      </c>
      <c r="L303" s="31"/>
      <c r="M303" s="31">
        <v>27100</v>
      </c>
      <c r="N303" s="31">
        <v>27600</v>
      </c>
      <c r="O303" s="31">
        <v>29000</v>
      </c>
      <c r="P303" s="31">
        <v>31400</v>
      </c>
      <c r="Q303" s="36"/>
      <c r="R303" s="36">
        <v>32400</v>
      </c>
      <c r="S303" s="142">
        <v>34000</v>
      </c>
      <c r="T303" s="143">
        <v>39800</v>
      </c>
      <c r="U303" s="143">
        <v>43500</v>
      </c>
      <c r="V303" s="143"/>
      <c r="W303" s="31">
        <v>84900</v>
      </c>
      <c r="X303" s="31">
        <v>91700</v>
      </c>
      <c r="Y303" s="37">
        <v>101800</v>
      </c>
      <c r="Z303" s="37">
        <v>107300</v>
      </c>
      <c r="AA303" s="37"/>
      <c r="AB303" s="37">
        <v>113800</v>
      </c>
      <c r="AC303" s="30">
        <v>120700</v>
      </c>
      <c r="AD303" s="30">
        <v>134500</v>
      </c>
      <c r="AE303" s="30">
        <v>186200</v>
      </c>
      <c r="AF303" s="30"/>
      <c r="AG303" s="37">
        <v>196100</v>
      </c>
      <c r="AH303" s="37"/>
      <c r="AI303" s="30"/>
      <c r="AJ303" s="3"/>
      <c r="AK303" s="3"/>
      <c r="AL303" s="3"/>
      <c r="AO303" s="1">
        <f t="shared" si="92"/>
        <v>87700</v>
      </c>
      <c r="AP303" s="50"/>
      <c r="AQ303" s="50">
        <f t="shared" si="93"/>
        <v>87700</v>
      </c>
      <c r="AR303" s="50"/>
      <c r="AS303" s="1">
        <f t="shared" si="94"/>
        <v>87700</v>
      </c>
      <c r="AU303" s="1">
        <f t="shared" si="95"/>
        <v>87700</v>
      </c>
      <c r="AW303" s="1">
        <f t="shared" si="96"/>
        <v>87700</v>
      </c>
      <c r="AY303" s="1">
        <f t="shared" si="97"/>
        <v>87700</v>
      </c>
      <c r="BA303" s="1">
        <f t="shared" si="98"/>
        <v>87700</v>
      </c>
      <c r="BC303" s="1">
        <f t="shared" si="99"/>
        <v>87700</v>
      </c>
    </row>
    <row r="304" spans="1:55" hidden="1">
      <c r="C304" s="1">
        <f t="shared" si="100"/>
        <v>82600</v>
      </c>
      <c r="E304" s="1">
        <f t="shared" si="101"/>
        <v>82600</v>
      </c>
      <c r="F304" s="1">
        <v>58900</v>
      </c>
      <c r="G304" s="1">
        <v>69000</v>
      </c>
      <c r="H304" s="1">
        <v>52500</v>
      </c>
      <c r="I304" s="1">
        <v>82600</v>
      </c>
      <c r="K304" s="31">
        <v>27600</v>
      </c>
      <c r="L304" s="31"/>
      <c r="M304" s="31">
        <v>27900</v>
      </c>
      <c r="N304" s="30">
        <v>28400</v>
      </c>
      <c r="O304" s="31">
        <v>29900</v>
      </c>
      <c r="P304" s="31">
        <v>32300</v>
      </c>
      <c r="Q304" s="36"/>
      <c r="R304" s="36">
        <v>33400</v>
      </c>
      <c r="S304" s="142">
        <v>35000</v>
      </c>
      <c r="T304" s="143">
        <v>41000</v>
      </c>
      <c r="U304" s="143">
        <v>44800</v>
      </c>
      <c r="V304" s="143"/>
      <c r="W304" s="31">
        <v>87400</v>
      </c>
      <c r="X304" s="31">
        <v>94500</v>
      </c>
      <c r="Y304" s="37">
        <v>104900</v>
      </c>
      <c r="Z304" s="37">
        <v>110500</v>
      </c>
      <c r="AA304" s="37"/>
      <c r="AB304" s="37">
        <v>117200</v>
      </c>
      <c r="AC304" s="37">
        <v>124300</v>
      </c>
      <c r="AD304" s="37">
        <v>138500</v>
      </c>
      <c r="AE304" s="30">
        <v>191800</v>
      </c>
      <c r="AF304" s="30"/>
      <c r="AG304" s="31">
        <v>202000</v>
      </c>
      <c r="AH304" s="31"/>
      <c r="AI304" s="148"/>
      <c r="AJ304" s="3"/>
      <c r="AK304" s="3"/>
      <c r="AL304" s="3"/>
      <c r="AO304" s="1">
        <f t="shared" si="92"/>
        <v>90300</v>
      </c>
      <c r="AP304" s="50"/>
      <c r="AQ304" s="50">
        <f t="shared" si="93"/>
        <v>90300</v>
      </c>
      <c r="AR304" s="50"/>
      <c r="AS304" s="1">
        <f t="shared" si="94"/>
        <v>90300</v>
      </c>
      <c r="AU304" s="1">
        <f t="shared" si="95"/>
        <v>90300</v>
      </c>
      <c r="AW304" s="1">
        <f t="shared" si="96"/>
        <v>90300</v>
      </c>
      <c r="AY304" s="1">
        <f t="shared" si="97"/>
        <v>90300</v>
      </c>
      <c r="BA304" s="1">
        <f t="shared" si="98"/>
        <v>90300</v>
      </c>
      <c r="BC304" s="1">
        <f t="shared" si="99"/>
        <v>90300</v>
      </c>
    </row>
    <row r="305" spans="3:55" hidden="1">
      <c r="C305" s="1">
        <f t="shared" si="100"/>
        <v>85100</v>
      </c>
      <c r="E305" s="1">
        <f t="shared" si="101"/>
        <v>85100</v>
      </c>
      <c r="F305" s="1">
        <v>60700</v>
      </c>
      <c r="G305" s="1">
        <v>71100</v>
      </c>
      <c r="H305" s="1">
        <v>54100</v>
      </c>
      <c r="I305" s="1">
        <v>85100</v>
      </c>
      <c r="K305" s="31">
        <v>28400</v>
      </c>
      <c r="L305" s="31"/>
      <c r="M305" s="31">
        <v>28700</v>
      </c>
      <c r="N305" s="31">
        <v>29300</v>
      </c>
      <c r="O305" s="31">
        <v>30800</v>
      </c>
      <c r="P305" s="31">
        <v>33300</v>
      </c>
      <c r="Q305" s="36"/>
      <c r="R305" s="36">
        <v>34400</v>
      </c>
      <c r="S305" s="142">
        <v>36100</v>
      </c>
      <c r="T305" s="143">
        <v>42200</v>
      </c>
      <c r="U305" s="143">
        <v>46100</v>
      </c>
      <c r="V305" s="143"/>
      <c r="W305" s="31">
        <v>90000</v>
      </c>
      <c r="X305" s="31">
        <v>97300</v>
      </c>
      <c r="Y305" s="37">
        <v>108000</v>
      </c>
      <c r="Z305" s="37">
        <v>113800</v>
      </c>
      <c r="AA305" s="37"/>
      <c r="AB305" s="37">
        <v>120700</v>
      </c>
      <c r="AC305" s="37">
        <v>128000</v>
      </c>
      <c r="AD305" s="37">
        <v>142700</v>
      </c>
      <c r="AE305" s="30">
        <v>197600</v>
      </c>
      <c r="AF305" s="30"/>
      <c r="AG305" s="30">
        <v>208100</v>
      </c>
      <c r="AH305" s="30"/>
      <c r="AI305" s="148"/>
      <c r="AJ305" s="3"/>
      <c r="AK305" s="3"/>
      <c r="AL305" s="3"/>
      <c r="AO305" s="1">
        <f t="shared" si="92"/>
        <v>93000</v>
      </c>
      <c r="AP305" s="50"/>
      <c r="AQ305" s="50">
        <f t="shared" si="93"/>
        <v>93000</v>
      </c>
      <c r="AR305" s="50"/>
      <c r="AS305" s="1">
        <f t="shared" si="94"/>
        <v>93000</v>
      </c>
      <c r="AU305" s="1">
        <f t="shared" si="95"/>
        <v>93000</v>
      </c>
      <c r="AW305" s="1">
        <f t="shared" si="96"/>
        <v>93000</v>
      </c>
      <c r="AY305" s="1">
        <f t="shared" si="97"/>
        <v>93000</v>
      </c>
      <c r="BA305" s="1">
        <f t="shared" si="98"/>
        <v>93000</v>
      </c>
      <c r="BC305" s="1">
        <f t="shared" si="99"/>
        <v>93000</v>
      </c>
    </row>
    <row r="306" spans="3:55" hidden="1">
      <c r="C306" s="1">
        <f t="shared" si="100"/>
        <v>87700</v>
      </c>
      <c r="E306" s="1">
        <f t="shared" si="101"/>
        <v>87700</v>
      </c>
      <c r="F306" s="1">
        <v>62500</v>
      </c>
      <c r="G306" s="1">
        <v>73200</v>
      </c>
      <c r="H306" s="1">
        <v>55700</v>
      </c>
      <c r="I306" s="1">
        <v>87700</v>
      </c>
      <c r="K306" s="31">
        <v>29300</v>
      </c>
      <c r="L306" s="31"/>
      <c r="M306" s="31">
        <v>29600</v>
      </c>
      <c r="N306" s="31">
        <v>30200</v>
      </c>
      <c r="O306" s="31">
        <v>31700</v>
      </c>
      <c r="P306" s="31">
        <v>34300</v>
      </c>
      <c r="Q306" s="36"/>
      <c r="R306" s="36">
        <v>35400</v>
      </c>
      <c r="S306" s="142">
        <v>37200</v>
      </c>
      <c r="T306" s="143">
        <v>43500</v>
      </c>
      <c r="U306" s="143">
        <v>47500</v>
      </c>
      <c r="V306" s="143"/>
      <c r="W306" s="31">
        <v>92700</v>
      </c>
      <c r="X306" s="31">
        <v>100200</v>
      </c>
      <c r="Y306" s="30">
        <v>111200</v>
      </c>
      <c r="Z306" s="30">
        <v>117200</v>
      </c>
      <c r="AA306" s="30"/>
      <c r="AB306" s="30">
        <v>124300</v>
      </c>
      <c r="AC306" s="37">
        <v>131800</v>
      </c>
      <c r="AD306" s="37">
        <v>147000</v>
      </c>
      <c r="AE306" s="34">
        <v>203500</v>
      </c>
      <c r="AF306" s="34"/>
      <c r="AG306" s="30"/>
      <c r="AH306" s="30"/>
      <c r="AI306" s="148"/>
      <c r="AJ306" s="3"/>
      <c r="AK306" s="3"/>
      <c r="AL306" s="3"/>
      <c r="AO306" s="1">
        <f t="shared" si="92"/>
        <v>95800</v>
      </c>
      <c r="AP306" s="50"/>
      <c r="AQ306" s="50">
        <f t="shared" si="93"/>
        <v>95800</v>
      </c>
      <c r="AR306" s="50"/>
      <c r="AS306" s="1">
        <f t="shared" si="94"/>
        <v>95800</v>
      </c>
      <c r="AU306" s="1">
        <f t="shared" si="95"/>
        <v>95800</v>
      </c>
      <c r="AW306" s="1">
        <f t="shared" si="96"/>
        <v>95800</v>
      </c>
      <c r="AY306" s="1">
        <f t="shared" si="97"/>
        <v>95800</v>
      </c>
      <c r="BA306" s="1">
        <f t="shared" si="98"/>
        <v>95800</v>
      </c>
      <c r="BC306" s="1">
        <f t="shared" si="99"/>
        <v>95800</v>
      </c>
    </row>
    <row r="307" spans="3:55" hidden="1">
      <c r="C307" s="1">
        <f t="shared" si="100"/>
        <v>90300</v>
      </c>
      <c r="E307" s="1">
        <f t="shared" si="101"/>
        <v>90300</v>
      </c>
      <c r="F307" s="1">
        <v>64400</v>
      </c>
      <c r="G307" s="1">
        <v>75400</v>
      </c>
      <c r="H307" s="1">
        <v>57400</v>
      </c>
      <c r="I307" s="1">
        <v>90300</v>
      </c>
      <c r="K307" s="31">
        <v>30200</v>
      </c>
      <c r="L307" s="31"/>
      <c r="M307" s="31">
        <v>30500</v>
      </c>
      <c r="N307" s="31">
        <v>31100</v>
      </c>
      <c r="O307" s="31">
        <v>32700</v>
      </c>
      <c r="P307" s="31">
        <v>35300</v>
      </c>
      <c r="Q307" s="36"/>
      <c r="R307" s="36">
        <v>36500</v>
      </c>
      <c r="S307" s="142">
        <v>38300</v>
      </c>
      <c r="T307" s="143">
        <v>44800</v>
      </c>
      <c r="U307" s="143">
        <v>48900</v>
      </c>
      <c r="V307" s="143"/>
      <c r="W307" s="31">
        <v>95500</v>
      </c>
      <c r="X307" s="31">
        <v>103200</v>
      </c>
      <c r="Y307" s="30">
        <v>114500</v>
      </c>
      <c r="Z307" s="30">
        <v>120700</v>
      </c>
      <c r="AA307" s="30"/>
      <c r="AB307" s="30">
        <v>128000</v>
      </c>
      <c r="AC307" s="30">
        <v>135800</v>
      </c>
      <c r="AD307" s="30">
        <v>151400</v>
      </c>
      <c r="AE307" s="34"/>
      <c r="AF307" s="34"/>
      <c r="AG307" s="148"/>
      <c r="AH307" s="148"/>
      <c r="AI307" s="148"/>
      <c r="AJ307" s="3"/>
      <c r="AK307" s="3"/>
      <c r="AL307" s="3"/>
      <c r="AO307" s="1">
        <f t="shared" si="92"/>
        <v>98700</v>
      </c>
      <c r="AP307" s="50"/>
      <c r="AQ307" s="50">
        <f t="shared" si="93"/>
        <v>98700</v>
      </c>
      <c r="AR307" s="50"/>
      <c r="AS307" s="1">
        <f t="shared" si="94"/>
        <v>98700</v>
      </c>
      <c r="AU307" s="1">
        <f t="shared" si="95"/>
        <v>98700</v>
      </c>
      <c r="AW307" s="1">
        <f t="shared" si="96"/>
        <v>98700</v>
      </c>
      <c r="AY307" s="1">
        <f t="shared" si="97"/>
        <v>98700</v>
      </c>
      <c r="BA307" s="1">
        <f t="shared" si="98"/>
        <v>98700</v>
      </c>
      <c r="BC307" s="1">
        <f t="shared" si="99"/>
        <v>98700</v>
      </c>
    </row>
    <row r="308" spans="3:55" hidden="1">
      <c r="C308" s="1">
        <f t="shared" si="100"/>
        <v>93000</v>
      </c>
      <c r="E308" s="1">
        <f t="shared" si="101"/>
        <v>93000</v>
      </c>
      <c r="F308" s="1">
        <v>66300</v>
      </c>
      <c r="G308" s="1">
        <v>77700</v>
      </c>
      <c r="H308" s="1">
        <v>59100</v>
      </c>
      <c r="I308" s="1">
        <v>93000</v>
      </c>
      <c r="K308" s="34">
        <v>31100</v>
      </c>
      <c r="L308" s="34"/>
      <c r="M308" s="34">
        <v>31400</v>
      </c>
      <c r="N308" s="31">
        <v>32000</v>
      </c>
      <c r="O308" s="31">
        <v>33700</v>
      </c>
      <c r="P308" s="31">
        <v>36400</v>
      </c>
      <c r="Q308" s="36"/>
      <c r="R308" s="36">
        <v>37600</v>
      </c>
      <c r="S308" s="142">
        <v>39400</v>
      </c>
      <c r="T308" s="143">
        <v>46100</v>
      </c>
      <c r="U308" s="143">
        <v>50400</v>
      </c>
      <c r="V308" s="143"/>
      <c r="W308" s="31">
        <v>98400</v>
      </c>
      <c r="X308" s="31">
        <v>106300</v>
      </c>
      <c r="Y308" s="30">
        <v>117900</v>
      </c>
      <c r="Z308" s="30">
        <v>124300</v>
      </c>
      <c r="AA308" s="30"/>
      <c r="AB308" s="30">
        <v>131800</v>
      </c>
      <c r="AC308" s="37">
        <v>139900</v>
      </c>
      <c r="AD308" s="37">
        <v>155900</v>
      </c>
      <c r="AE308" s="30"/>
      <c r="AF308" s="30"/>
      <c r="AG308" s="148"/>
      <c r="AH308" s="148"/>
      <c r="AI308" s="148"/>
      <c r="AJ308" s="3"/>
      <c r="AK308" s="3"/>
      <c r="AL308" s="3"/>
      <c r="AO308" s="1">
        <f t="shared" si="92"/>
        <v>101700</v>
      </c>
      <c r="AP308" s="50"/>
      <c r="AQ308" s="50">
        <f t="shared" si="93"/>
        <v>101700</v>
      </c>
      <c r="AR308" s="50"/>
      <c r="AS308" s="1">
        <f t="shared" si="94"/>
        <v>101700</v>
      </c>
      <c r="AU308" s="1">
        <f t="shared" si="95"/>
        <v>101700</v>
      </c>
      <c r="AW308" s="1">
        <f t="shared" si="96"/>
        <v>101700</v>
      </c>
      <c r="AY308" s="1">
        <f t="shared" si="97"/>
        <v>101700</v>
      </c>
      <c r="BA308" s="1">
        <f t="shared" si="98"/>
        <v>101700</v>
      </c>
      <c r="BC308" s="1">
        <f t="shared" si="99"/>
        <v>101700</v>
      </c>
    </row>
    <row r="309" spans="3:55" hidden="1">
      <c r="C309" s="1">
        <f t="shared" si="100"/>
        <v>95800</v>
      </c>
      <c r="E309" s="1">
        <f t="shared" si="101"/>
        <v>95800</v>
      </c>
      <c r="F309" s="31">
        <v>68300</v>
      </c>
      <c r="G309" s="35">
        <v>80000</v>
      </c>
      <c r="H309" s="30">
        <v>60900</v>
      </c>
      <c r="I309" s="31">
        <v>95800</v>
      </c>
      <c r="J309" s="31"/>
      <c r="K309" s="34">
        <v>32000</v>
      </c>
      <c r="L309" s="34"/>
      <c r="M309" s="34">
        <v>32300</v>
      </c>
      <c r="N309" s="31">
        <v>33000</v>
      </c>
      <c r="O309" s="31">
        <v>34700</v>
      </c>
      <c r="P309" s="30">
        <v>37500</v>
      </c>
      <c r="Q309" s="35"/>
      <c r="R309" s="35">
        <v>38700</v>
      </c>
      <c r="S309" s="142">
        <v>40600</v>
      </c>
      <c r="T309" s="144">
        <v>47500</v>
      </c>
      <c r="U309" s="144">
        <v>51900</v>
      </c>
      <c r="V309" s="144"/>
      <c r="W309" s="37">
        <v>101400</v>
      </c>
      <c r="X309" s="37">
        <v>109500</v>
      </c>
      <c r="Y309" s="37">
        <v>121400</v>
      </c>
      <c r="Z309" s="37">
        <v>128000</v>
      </c>
      <c r="AA309" s="37"/>
      <c r="AB309" s="37">
        <v>135800</v>
      </c>
      <c r="AC309" s="37">
        <v>144100</v>
      </c>
      <c r="AD309" s="37">
        <v>160600</v>
      </c>
      <c r="AE309" s="148"/>
      <c r="AF309" s="148"/>
      <c r="AG309" s="148"/>
      <c r="AH309" s="148"/>
      <c r="AI309" s="148"/>
      <c r="AJ309" s="3"/>
      <c r="AK309" s="3"/>
      <c r="AL309" s="3"/>
      <c r="AO309" s="1">
        <f t="shared" si="92"/>
        <v>104800</v>
      </c>
      <c r="AP309" s="50"/>
      <c r="AQ309" s="50">
        <f t="shared" si="93"/>
        <v>104800</v>
      </c>
      <c r="AR309" s="50"/>
      <c r="AS309" s="1">
        <f t="shared" si="94"/>
        <v>104800</v>
      </c>
      <c r="AU309" s="1">
        <f t="shared" si="95"/>
        <v>104800</v>
      </c>
      <c r="AW309" s="1">
        <f t="shared" si="96"/>
        <v>104800</v>
      </c>
      <c r="AY309" s="1">
        <f t="shared" si="97"/>
        <v>104800</v>
      </c>
      <c r="BA309" s="1">
        <f t="shared" si="98"/>
        <v>104800</v>
      </c>
      <c r="BC309" s="1">
        <f t="shared" si="99"/>
        <v>104800</v>
      </c>
    </row>
    <row r="310" spans="3:55" hidden="1">
      <c r="C310" s="1">
        <f t="shared" si="100"/>
        <v>98700</v>
      </c>
      <c r="E310" s="1">
        <f t="shared" si="101"/>
        <v>98700</v>
      </c>
      <c r="F310" s="31">
        <v>70300</v>
      </c>
      <c r="G310" s="36">
        <v>82400</v>
      </c>
      <c r="H310" s="31">
        <v>62700</v>
      </c>
      <c r="I310" s="31">
        <v>98700</v>
      </c>
      <c r="J310" s="31"/>
      <c r="K310" s="31">
        <v>33000</v>
      </c>
      <c r="L310" s="31"/>
      <c r="M310" s="31">
        <v>33300</v>
      </c>
      <c r="N310" s="31">
        <v>34000</v>
      </c>
      <c r="O310" s="31">
        <v>35700</v>
      </c>
      <c r="P310" s="31">
        <v>38600</v>
      </c>
      <c r="Q310" s="36"/>
      <c r="R310" s="36">
        <v>39900</v>
      </c>
      <c r="S310" s="142">
        <v>41800</v>
      </c>
      <c r="T310" s="143">
        <v>48900</v>
      </c>
      <c r="U310" s="143">
        <v>53500</v>
      </c>
      <c r="V310" s="143"/>
      <c r="W310" s="37">
        <v>104400</v>
      </c>
      <c r="X310" s="37">
        <v>112800</v>
      </c>
      <c r="Y310" s="37">
        <v>125000</v>
      </c>
      <c r="Z310" s="37">
        <v>131800</v>
      </c>
      <c r="AA310" s="37"/>
      <c r="AB310" s="37">
        <v>139900</v>
      </c>
      <c r="AC310" s="37">
        <v>148400</v>
      </c>
      <c r="AD310" s="37">
        <v>165400</v>
      </c>
      <c r="AE310" s="148"/>
      <c r="AF310" s="148"/>
      <c r="AG310" s="148"/>
      <c r="AH310" s="148"/>
      <c r="AI310" s="148"/>
      <c r="AJ310" s="3"/>
      <c r="AK310" s="3"/>
      <c r="AL310" s="3"/>
      <c r="AO310" s="1">
        <f t="shared" si="92"/>
        <v>107900</v>
      </c>
      <c r="AP310" s="50"/>
      <c r="AQ310" s="50">
        <f t="shared" si="93"/>
        <v>107900</v>
      </c>
      <c r="AR310" s="50"/>
      <c r="AS310" s="1">
        <f t="shared" si="94"/>
        <v>107900</v>
      </c>
      <c r="AU310" s="1">
        <f t="shared" si="95"/>
        <v>107900</v>
      </c>
      <c r="AW310" s="1">
        <f t="shared" si="96"/>
        <v>107900</v>
      </c>
      <c r="AY310" s="1">
        <f t="shared" si="97"/>
        <v>107900</v>
      </c>
      <c r="BA310" s="1">
        <f t="shared" si="98"/>
        <v>107900</v>
      </c>
      <c r="BC310" s="1">
        <f t="shared" si="99"/>
        <v>107900</v>
      </c>
    </row>
    <row r="311" spans="3:55" hidden="1">
      <c r="C311" s="1">
        <f t="shared" si="100"/>
        <v>101700</v>
      </c>
      <c r="E311" s="1">
        <f t="shared" si="101"/>
        <v>101700</v>
      </c>
      <c r="F311" s="30">
        <v>72400</v>
      </c>
      <c r="G311" s="35">
        <v>84900</v>
      </c>
      <c r="H311" s="31">
        <v>64600</v>
      </c>
      <c r="I311" s="37">
        <v>101700</v>
      </c>
      <c r="J311" s="37"/>
      <c r="K311" s="31">
        <v>34000</v>
      </c>
      <c r="L311" s="31"/>
      <c r="M311" s="31">
        <v>34300</v>
      </c>
      <c r="N311" s="31">
        <v>35000</v>
      </c>
      <c r="O311" s="30">
        <v>36800</v>
      </c>
      <c r="P311" s="31">
        <v>39800</v>
      </c>
      <c r="Q311" s="36"/>
      <c r="R311" s="36">
        <v>41100</v>
      </c>
      <c r="S311" s="142">
        <v>43300</v>
      </c>
      <c r="T311" s="143">
        <v>50400</v>
      </c>
      <c r="U311" s="143">
        <v>55100</v>
      </c>
      <c r="V311" s="143"/>
      <c r="W311" s="37">
        <v>107500</v>
      </c>
      <c r="X311" s="37">
        <v>116200</v>
      </c>
      <c r="Y311" s="30">
        <v>128800</v>
      </c>
      <c r="Z311" s="30">
        <v>135800</v>
      </c>
      <c r="AA311" s="30"/>
      <c r="AB311" s="30">
        <v>144100</v>
      </c>
      <c r="AC311" s="30">
        <v>152900</v>
      </c>
      <c r="AD311" s="30">
        <v>170400</v>
      </c>
      <c r="AE311" s="3"/>
      <c r="AF311" s="3"/>
      <c r="AG311" s="3"/>
      <c r="AH311" s="3"/>
      <c r="AI311" s="3"/>
      <c r="AJ311" s="3"/>
      <c r="AK311" s="3"/>
      <c r="AL311" s="3"/>
      <c r="AO311" s="1">
        <f t="shared" si="92"/>
        <v>111100</v>
      </c>
      <c r="AP311" s="50"/>
      <c r="AQ311" s="50">
        <f t="shared" si="93"/>
        <v>111100</v>
      </c>
      <c r="AR311" s="50"/>
      <c r="AS311" s="1">
        <f t="shared" si="94"/>
        <v>111100</v>
      </c>
      <c r="AU311" s="1">
        <f t="shared" si="95"/>
        <v>111100</v>
      </c>
      <c r="AW311" s="1">
        <f t="shared" si="96"/>
        <v>111100</v>
      </c>
      <c r="AY311" s="1">
        <f t="shared" si="97"/>
        <v>111100</v>
      </c>
      <c r="BA311" s="1">
        <f t="shared" si="98"/>
        <v>111100</v>
      </c>
      <c r="BC311" s="1">
        <f t="shared" si="99"/>
        <v>111100</v>
      </c>
    </row>
    <row r="312" spans="3:55" hidden="1">
      <c r="C312" s="1">
        <f t="shared" si="100"/>
        <v>104800</v>
      </c>
      <c r="E312" s="1">
        <f t="shared" si="101"/>
        <v>104800</v>
      </c>
      <c r="F312" s="31">
        <v>74600</v>
      </c>
      <c r="G312" s="35">
        <v>87400</v>
      </c>
      <c r="H312" s="31">
        <v>66500</v>
      </c>
      <c r="I312" s="37">
        <v>104800</v>
      </c>
      <c r="J312" s="37"/>
      <c r="K312" s="31">
        <v>35000</v>
      </c>
      <c r="L312" s="31"/>
      <c r="M312" s="31">
        <v>35300</v>
      </c>
      <c r="N312" s="31">
        <v>36100</v>
      </c>
      <c r="O312" s="31">
        <v>37900</v>
      </c>
      <c r="P312" s="34">
        <v>41000</v>
      </c>
      <c r="Q312" s="145"/>
      <c r="R312" s="145">
        <v>42300</v>
      </c>
      <c r="S312" s="142">
        <v>44400</v>
      </c>
      <c r="T312" s="146">
        <v>51900</v>
      </c>
      <c r="U312" s="146">
        <v>56800</v>
      </c>
      <c r="V312" s="146"/>
      <c r="W312" s="30">
        <v>110700</v>
      </c>
      <c r="X312" s="30">
        <v>119700</v>
      </c>
      <c r="Y312" s="37">
        <v>132700</v>
      </c>
      <c r="Z312" s="37">
        <v>139900</v>
      </c>
      <c r="AA312" s="37"/>
      <c r="AB312" s="37">
        <v>148400</v>
      </c>
      <c r="AC312" s="30">
        <v>157500</v>
      </c>
      <c r="AD312" s="30">
        <v>175500</v>
      </c>
      <c r="AE312" s="3"/>
      <c r="AF312" s="3"/>
      <c r="AG312" s="3"/>
      <c r="AH312" s="3"/>
      <c r="AI312" s="3"/>
      <c r="AJ312" s="3"/>
      <c r="AK312" s="3"/>
      <c r="AL312" s="3"/>
      <c r="AO312" s="1">
        <f t="shared" si="92"/>
        <v>114400</v>
      </c>
      <c r="AP312" s="50"/>
      <c r="AQ312" s="50">
        <f t="shared" si="93"/>
        <v>114400</v>
      </c>
      <c r="AR312" s="50"/>
      <c r="AS312" s="1">
        <f t="shared" si="94"/>
        <v>114400</v>
      </c>
      <c r="AU312" s="1">
        <f t="shared" si="95"/>
        <v>114400</v>
      </c>
      <c r="AW312" s="1">
        <f t="shared" si="96"/>
        <v>114400</v>
      </c>
      <c r="AY312" s="1">
        <f t="shared" si="97"/>
        <v>114400</v>
      </c>
      <c r="BA312" s="1">
        <f t="shared" si="98"/>
        <v>114400</v>
      </c>
      <c r="BC312" s="1">
        <f t="shared" si="99"/>
        <v>114400</v>
      </c>
    </row>
    <row r="313" spans="3:55" hidden="1">
      <c r="C313" s="1">
        <f t="shared" si="100"/>
        <v>107900</v>
      </c>
      <c r="E313" s="1">
        <f t="shared" si="101"/>
        <v>107900</v>
      </c>
      <c r="F313" s="31">
        <v>76800</v>
      </c>
      <c r="G313" s="36">
        <v>90000</v>
      </c>
      <c r="H313" s="30">
        <v>68500</v>
      </c>
      <c r="I313" s="37">
        <v>107900</v>
      </c>
      <c r="J313" s="37"/>
      <c r="K313" s="31">
        <v>36100</v>
      </c>
      <c r="L313" s="31"/>
      <c r="M313" s="31">
        <v>36400</v>
      </c>
      <c r="N313" s="31">
        <v>37200</v>
      </c>
      <c r="O313" s="31">
        <v>39000</v>
      </c>
      <c r="P313" s="34">
        <v>42200</v>
      </c>
      <c r="Q313" s="145"/>
      <c r="R313" s="145">
        <v>43600</v>
      </c>
      <c r="S313" s="142">
        <v>45700</v>
      </c>
      <c r="T313" s="146">
        <v>53500</v>
      </c>
      <c r="U313" s="146">
        <v>58500</v>
      </c>
      <c r="V313" s="146"/>
      <c r="W313" s="30">
        <v>114000</v>
      </c>
      <c r="X313" s="30">
        <v>123300</v>
      </c>
      <c r="Y313" s="30">
        <v>136700</v>
      </c>
      <c r="Z313" s="30">
        <v>144100</v>
      </c>
      <c r="AA313" s="30"/>
      <c r="AB313" s="30">
        <v>152900</v>
      </c>
      <c r="AC313" s="37">
        <v>162200</v>
      </c>
      <c r="AD313" s="37">
        <v>180800</v>
      </c>
      <c r="AE313" s="3"/>
      <c r="AF313" s="3"/>
      <c r="AG313" s="3"/>
      <c r="AH313" s="3"/>
      <c r="AI313" s="3"/>
      <c r="AJ313" s="3"/>
      <c r="AK313" s="3"/>
      <c r="AL313" s="3"/>
      <c r="AO313" s="1">
        <f t="shared" si="92"/>
        <v>117800</v>
      </c>
      <c r="AP313" s="50"/>
      <c r="AQ313" s="50">
        <f t="shared" si="93"/>
        <v>117800</v>
      </c>
      <c r="AR313" s="50"/>
      <c r="AS313" s="1">
        <f t="shared" si="94"/>
        <v>117800</v>
      </c>
      <c r="AU313" s="1">
        <f t="shared" si="95"/>
        <v>117800</v>
      </c>
      <c r="AW313" s="1">
        <f t="shared" si="96"/>
        <v>117800</v>
      </c>
      <c r="AY313" s="1">
        <f t="shared" si="97"/>
        <v>117800</v>
      </c>
      <c r="BA313" s="1">
        <f t="shared" si="98"/>
        <v>117800</v>
      </c>
      <c r="BC313" s="1">
        <f t="shared" si="99"/>
        <v>117800</v>
      </c>
    </row>
    <row r="314" spans="3:55" hidden="1">
      <c r="C314" s="1">
        <f t="shared" si="100"/>
        <v>111100</v>
      </c>
      <c r="E314" s="1">
        <f t="shared" si="101"/>
        <v>111100</v>
      </c>
      <c r="F314" s="30">
        <v>79100</v>
      </c>
      <c r="G314" s="36">
        <v>92700</v>
      </c>
      <c r="H314" s="31">
        <v>70600</v>
      </c>
      <c r="I314" s="30">
        <v>111100</v>
      </c>
      <c r="J314" s="30"/>
      <c r="K314" s="34">
        <v>37200</v>
      </c>
      <c r="L314" s="34"/>
      <c r="M314" s="34">
        <v>37500</v>
      </c>
      <c r="N314" s="30">
        <v>38300</v>
      </c>
      <c r="O314" s="31">
        <v>40200</v>
      </c>
      <c r="P314" s="34">
        <v>43500</v>
      </c>
      <c r="Q314" s="145"/>
      <c r="R314" s="145">
        <v>44900</v>
      </c>
      <c r="S314" s="142">
        <v>47100</v>
      </c>
      <c r="T314" s="146">
        <v>55100</v>
      </c>
      <c r="U314" s="146">
        <v>60300</v>
      </c>
      <c r="V314" s="146"/>
      <c r="W314" s="30">
        <v>117400</v>
      </c>
      <c r="X314" s="30">
        <v>127000</v>
      </c>
      <c r="Y314" s="37">
        <v>140800</v>
      </c>
      <c r="Z314" s="37">
        <v>148400</v>
      </c>
      <c r="AA314" s="37"/>
      <c r="AB314" s="37">
        <v>157500</v>
      </c>
      <c r="AC314" s="37">
        <v>167100</v>
      </c>
      <c r="AD314" s="37">
        <v>186200</v>
      </c>
      <c r="AE314" s="3"/>
      <c r="AF314" s="3"/>
      <c r="AG314" s="3"/>
      <c r="AH314" s="3"/>
      <c r="AI314" s="3"/>
      <c r="AJ314" s="3"/>
      <c r="AK314" s="3"/>
      <c r="AL314" s="3"/>
      <c r="AO314" s="1">
        <f t="shared" si="92"/>
        <v>121300</v>
      </c>
      <c r="AP314" s="50"/>
      <c r="AQ314" s="50">
        <f t="shared" si="93"/>
        <v>121300</v>
      </c>
      <c r="AR314" s="50"/>
      <c r="AS314" s="1">
        <f t="shared" si="94"/>
        <v>121300</v>
      </c>
      <c r="AU314" s="1">
        <f t="shared" si="95"/>
        <v>121300</v>
      </c>
      <c r="AW314" s="1">
        <f t="shared" si="96"/>
        <v>121300</v>
      </c>
      <c r="AY314" s="1">
        <f t="shared" si="97"/>
        <v>121300</v>
      </c>
      <c r="BA314" s="1">
        <f t="shared" si="98"/>
        <v>121300</v>
      </c>
      <c r="BC314" s="1">
        <f t="shared" si="99"/>
        <v>121300</v>
      </c>
    </row>
    <row r="315" spans="3:55" hidden="1">
      <c r="C315" s="1">
        <f t="shared" si="100"/>
        <v>114400</v>
      </c>
      <c r="E315" s="1">
        <f t="shared" si="101"/>
        <v>114400</v>
      </c>
      <c r="F315" s="30">
        <v>81500</v>
      </c>
      <c r="G315" s="35">
        <v>95500</v>
      </c>
      <c r="H315" s="31">
        <v>72700</v>
      </c>
      <c r="I315" s="30">
        <v>114400</v>
      </c>
      <c r="J315" s="30"/>
      <c r="K315" s="34">
        <v>38300</v>
      </c>
      <c r="L315" s="34"/>
      <c r="M315" s="34">
        <v>38600</v>
      </c>
      <c r="N315" s="31">
        <v>39400</v>
      </c>
      <c r="O315" s="31">
        <v>41400</v>
      </c>
      <c r="P315" s="30">
        <v>44800</v>
      </c>
      <c r="Q315" s="35"/>
      <c r="R315" s="35">
        <v>46200</v>
      </c>
      <c r="S315" s="142">
        <v>48500</v>
      </c>
      <c r="T315" s="144">
        <v>56800</v>
      </c>
      <c r="U315" s="144">
        <v>62100</v>
      </c>
      <c r="V315" s="144"/>
      <c r="W315" s="37">
        <v>120900</v>
      </c>
      <c r="X315" s="37">
        <v>130800</v>
      </c>
      <c r="Y315" s="37">
        <v>145000</v>
      </c>
      <c r="Z315" s="37">
        <v>152900</v>
      </c>
      <c r="AA315" s="37"/>
      <c r="AB315" s="37">
        <v>162200</v>
      </c>
      <c r="AC315" s="30">
        <v>172100</v>
      </c>
      <c r="AD315" s="30">
        <v>191800</v>
      </c>
      <c r="AE315" s="3"/>
      <c r="AF315" s="3"/>
      <c r="AG315" s="3"/>
      <c r="AH315" s="3"/>
      <c r="AI315" s="3"/>
      <c r="AJ315" s="3"/>
      <c r="AK315" s="3"/>
      <c r="AL315" s="3"/>
      <c r="AO315" s="1">
        <f t="shared" si="92"/>
        <v>124900</v>
      </c>
      <c r="AP315" s="50"/>
      <c r="AQ315" s="50">
        <f t="shared" si="93"/>
        <v>124900</v>
      </c>
      <c r="AR315" s="50"/>
      <c r="AS315" s="1">
        <f t="shared" si="94"/>
        <v>124900</v>
      </c>
      <c r="AU315" s="1">
        <f t="shared" si="95"/>
        <v>124900</v>
      </c>
      <c r="AW315" s="1">
        <f t="shared" si="96"/>
        <v>124900</v>
      </c>
      <c r="AY315" s="1">
        <f t="shared" si="97"/>
        <v>124900</v>
      </c>
      <c r="BA315" s="1">
        <f t="shared" si="98"/>
        <v>124900</v>
      </c>
      <c r="BC315" s="1">
        <f t="shared" si="99"/>
        <v>124900</v>
      </c>
    </row>
    <row r="316" spans="3:55" hidden="1">
      <c r="C316" s="1">
        <f t="shared" si="100"/>
        <v>117800</v>
      </c>
      <c r="E316" s="1">
        <f t="shared" si="101"/>
        <v>117800</v>
      </c>
      <c r="F316" s="31">
        <v>83900</v>
      </c>
      <c r="G316" s="35">
        <v>98400</v>
      </c>
      <c r="H316" s="31">
        <v>74900</v>
      </c>
      <c r="I316" s="30">
        <v>117800</v>
      </c>
      <c r="J316" s="30"/>
      <c r="K316" s="34">
        <v>39400</v>
      </c>
      <c r="L316" s="34"/>
      <c r="M316" s="34">
        <v>39800</v>
      </c>
      <c r="N316" s="31">
        <v>40600</v>
      </c>
      <c r="O316" s="31">
        <v>42600</v>
      </c>
      <c r="P316" s="34">
        <v>46100</v>
      </c>
      <c r="Q316" s="145"/>
      <c r="R316" s="145">
        <v>47600</v>
      </c>
      <c r="S316" s="142">
        <v>50000</v>
      </c>
      <c r="T316" s="146">
        <v>58500</v>
      </c>
      <c r="U316" s="146">
        <v>64000</v>
      </c>
      <c r="V316" s="146"/>
      <c r="W316" s="37">
        <v>124500</v>
      </c>
      <c r="X316" s="37">
        <v>134700</v>
      </c>
      <c r="Y316" s="37">
        <v>149400</v>
      </c>
      <c r="Z316" s="37">
        <v>157500</v>
      </c>
      <c r="AA316" s="37"/>
      <c r="AB316" s="37">
        <v>167100</v>
      </c>
      <c r="AC316" s="30">
        <v>177300</v>
      </c>
      <c r="AD316" s="30">
        <v>197600</v>
      </c>
      <c r="AE316" s="3"/>
      <c r="AF316" s="3"/>
      <c r="AG316" s="3"/>
      <c r="AH316" s="3"/>
      <c r="AI316" s="3"/>
      <c r="AJ316" s="3"/>
      <c r="AK316" s="3"/>
      <c r="AL316" s="3"/>
      <c r="AO316" s="1">
        <f t="shared" si="92"/>
        <v>128600</v>
      </c>
      <c r="AP316" s="50"/>
      <c r="AQ316" s="50">
        <f t="shared" si="93"/>
        <v>128600</v>
      </c>
      <c r="AR316" s="50"/>
      <c r="AS316" s="1">
        <f t="shared" si="94"/>
        <v>128600</v>
      </c>
      <c r="AU316" s="1">
        <f t="shared" si="95"/>
        <v>128600</v>
      </c>
      <c r="AW316" s="1">
        <f t="shared" si="96"/>
        <v>128600</v>
      </c>
      <c r="AY316" s="1">
        <f t="shared" si="97"/>
        <v>128600</v>
      </c>
      <c r="BA316" s="1">
        <f t="shared" si="98"/>
        <v>128600</v>
      </c>
      <c r="BC316" s="1">
        <f t="shared" si="99"/>
        <v>128600</v>
      </c>
    </row>
    <row r="317" spans="3:55" hidden="1">
      <c r="C317" s="1">
        <f t="shared" si="100"/>
        <v>121300</v>
      </c>
      <c r="E317" s="1">
        <f t="shared" si="101"/>
        <v>121300</v>
      </c>
      <c r="F317" s="30">
        <v>86400</v>
      </c>
      <c r="G317" s="35">
        <v>101400</v>
      </c>
      <c r="H317" s="31">
        <v>77100</v>
      </c>
      <c r="I317" s="37">
        <v>121300</v>
      </c>
      <c r="J317" s="37"/>
      <c r="K317" s="31">
        <v>40600</v>
      </c>
      <c r="L317" s="31"/>
      <c r="M317" s="31">
        <v>41000</v>
      </c>
      <c r="N317" s="31">
        <v>41800</v>
      </c>
      <c r="O317" s="31">
        <v>43900</v>
      </c>
      <c r="P317" s="34">
        <v>47500</v>
      </c>
      <c r="Q317" s="145"/>
      <c r="R317" s="145">
        <v>49000</v>
      </c>
      <c r="S317" s="142">
        <v>51500</v>
      </c>
      <c r="T317" s="146">
        <v>60300</v>
      </c>
      <c r="U317" s="146">
        <v>65900</v>
      </c>
      <c r="V317" s="146"/>
      <c r="W317" s="37">
        <v>128200</v>
      </c>
      <c r="X317" s="37">
        <v>138700</v>
      </c>
      <c r="Y317" s="30">
        <v>153900</v>
      </c>
      <c r="Z317" s="30">
        <v>162200</v>
      </c>
      <c r="AA317" s="30"/>
      <c r="AB317" s="30">
        <v>172100</v>
      </c>
      <c r="AC317" s="30">
        <v>182600</v>
      </c>
      <c r="AD317" s="30">
        <v>203500</v>
      </c>
      <c r="AE317" s="3"/>
      <c r="AF317" s="3"/>
      <c r="AG317" s="3"/>
      <c r="AH317" s="3"/>
      <c r="AI317" s="3"/>
      <c r="AJ317" s="3"/>
      <c r="AK317" s="3"/>
      <c r="AL317" s="3"/>
      <c r="AO317" s="1">
        <f t="shared" si="92"/>
        <v>132500</v>
      </c>
      <c r="AP317" s="50"/>
      <c r="AQ317" s="50">
        <f t="shared" si="93"/>
        <v>132500</v>
      </c>
      <c r="AR317" s="50"/>
      <c r="AS317" s="1">
        <f t="shared" si="94"/>
        <v>132500</v>
      </c>
      <c r="AU317" s="1">
        <f t="shared" si="95"/>
        <v>132500</v>
      </c>
      <c r="AW317" s="1">
        <f t="shared" si="96"/>
        <v>132500</v>
      </c>
      <c r="AY317" s="1">
        <f t="shared" si="97"/>
        <v>132500</v>
      </c>
      <c r="BA317" s="1">
        <f t="shared" si="98"/>
        <v>132500</v>
      </c>
      <c r="BC317" s="1">
        <f t="shared" si="99"/>
        <v>132500</v>
      </c>
    </row>
    <row r="318" spans="3:55" hidden="1">
      <c r="C318" s="1">
        <f t="shared" si="100"/>
        <v>124900</v>
      </c>
      <c r="E318" s="1">
        <f t="shared" si="101"/>
        <v>124900</v>
      </c>
      <c r="F318" s="30">
        <v>89000</v>
      </c>
      <c r="G318" s="35">
        <v>104400</v>
      </c>
      <c r="H318" s="31">
        <v>79400</v>
      </c>
      <c r="I318" s="37">
        <v>124900</v>
      </c>
      <c r="J318" s="37"/>
      <c r="K318" s="31">
        <v>41800</v>
      </c>
      <c r="L318" s="31"/>
      <c r="M318" s="31">
        <v>42200</v>
      </c>
      <c r="N318" s="31">
        <v>43100</v>
      </c>
      <c r="O318" s="30">
        <v>45200</v>
      </c>
      <c r="P318" s="31">
        <v>48900</v>
      </c>
      <c r="Q318" s="36"/>
      <c r="R318" s="36">
        <v>50500</v>
      </c>
      <c r="S318" s="142">
        <v>53000</v>
      </c>
      <c r="T318" s="143">
        <v>62100</v>
      </c>
      <c r="U318" s="143">
        <v>67900</v>
      </c>
      <c r="V318" s="143"/>
      <c r="W318" s="30">
        <v>132000</v>
      </c>
      <c r="X318" s="30">
        <v>142900</v>
      </c>
      <c r="Y318" s="37">
        <v>158500</v>
      </c>
      <c r="Z318" s="37">
        <v>167100</v>
      </c>
      <c r="AA318" s="37"/>
      <c r="AB318" s="37">
        <v>177300</v>
      </c>
      <c r="AC318" s="30">
        <v>188100</v>
      </c>
      <c r="AD318" s="30"/>
      <c r="AE318" s="3"/>
      <c r="AF318" s="3"/>
      <c r="AG318" s="3"/>
      <c r="AH318" s="3"/>
      <c r="AI318" s="3"/>
      <c r="AJ318" s="3"/>
      <c r="AK318" s="3"/>
      <c r="AL318" s="3"/>
      <c r="AO318" s="1">
        <f t="shared" si="92"/>
        <v>136500</v>
      </c>
      <c r="AP318" s="50"/>
      <c r="AQ318" s="50">
        <f t="shared" si="93"/>
        <v>136500</v>
      </c>
      <c r="AR318" s="50"/>
      <c r="AS318" s="1">
        <f t="shared" si="94"/>
        <v>136500</v>
      </c>
      <c r="AU318" s="1">
        <f t="shared" si="95"/>
        <v>136500</v>
      </c>
      <c r="AW318" s="1">
        <f t="shared" si="96"/>
        <v>136500</v>
      </c>
      <c r="AY318" s="1">
        <f t="shared" si="97"/>
        <v>136500</v>
      </c>
      <c r="BA318" s="1">
        <f t="shared" si="98"/>
        <v>136500</v>
      </c>
      <c r="BC318" s="1">
        <f t="shared" si="99"/>
        <v>136500</v>
      </c>
    </row>
    <row r="319" spans="3:55" hidden="1">
      <c r="C319" s="1">
        <f t="shared" si="100"/>
        <v>128600</v>
      </c>
      <c r="E319" s="1">
        <f t="shared" si="101"/>
        <v>128600</v>
      </c>
      <c r="F319" s="30">
        <v>91700</v>
      </c>
      <c r="G319" s="35">
        <v>107500</v>
      </c>
      <c r="H319" s="30">
        <v>81800</v>
      </c>
      <c r="I319" s="37">
        <v>128600</v>
      </c>
      <c r="J319" s="37"/>
      <c r="K319" s="31">
        <v>43100</v>
      </c>
      <c r="L319" s="31"/>
      <c r="M319" s="31">
        <v>43500</v>
      </c>
      <c r="N319" s="31">
        <v>44400</v>
      </c>
      <c r="O319" s="31">
        <v>46600</v>
      </c>
      <c r="P319" s="30">
        <v>50400</v>
      </c>
      <c r="Q319" s="35"/>
      <c r="R319" s="35">
        <v>52000</v>
      </c>
      <c r="S319" s="142">
        <v>54600</v>
      </c>
      <c r="T319" s="144">
        <v>64000</v>
      </c>
      <c r="U319" s="144">
        <v>69900</v>
      </c>
      <c r="V319" s="144"/>
      <c r="W319" s="37">
        <v>136000</v>
      </c>
      <c r="X319" s="37">
        <v>147200</v>
      </c>
      <c r="Y319" s="37">
        <v>163300</v>
      </c>
      <c r="Z319" s="37">
        <v>172100</v>
      </c>
      <c r="AA319" s="37"/>
      <c r="AB319" s="37">
        <v>182600</v>
      </c>
      <c r="AC319" s="30">
        <v>193700</v>
      </c>
      <c r="AD319" s="30"/>
      <c r="AE319" s="3"/>
      <c r="AF319" s="3"/>
      <c r="AG319" s="3"/>
      <c r="AH319" s="3"/>
      <c r="AI319" s="3"/>
      <c r="AJ319" s="3"/>
      <c r="AK319" s="3"/>
      <c r="AL319" s="3"/>
      <c r="AO319" s="1">
        <f t="shared" si="92"/>
        <v>140600</v>
      </c>
      <c r="AP319" s="50"/>
      <c r="AQ319" s="50">
        <f t="shared" si="93"/>
        <v>140600</v>
      </c>
      <c r="AR319" s="50"/>
      <c r="AS319" s="1">
        <f t="shared" si="94"/>
        <v>140600</v>
      </c>
      <c r="AU319" s="1">
        <f t="shared" si="95"/>
        <v>140600</v>
      </c>
      <c r="AW319" s="1">
        <f t="shared" si="96"/>
        <v>140600</v>
      </c>
      <c r="AY319" s="1">
        <f t="shared" si="97"/>
        <v>140600</v>
      </c>
      <c r="BA319" s="1">
        <f t="shared" si="98"/>
        <v>140600</v>
      </c>
      <c r="BC319" s="1">
        <f t="shared" si="99"/>
        <v>140600</v>
      </c>
    </row>
    <row r="320" spans="3:55" hidden="1">
      <c r="C320" s="1">
        <f t="shared" si="100"/>
        <v>132500</v>
      </c>
      <c r="E320" s="1">
        <f t="shared" si="101"/>
        <v>132500</v>
      </c>
      <c r="F320" s="30">
        <v>94500</v>
      </c>
      <c r="G320" s="35">
        <v>110700</v>
      </c>
      <c r="H320" s="31">
        <v>84300</v>
      </c>
      <c r="I320" s="30">
        <v>132500</v>
      </c>
      <c r="J320" s="30"/>
      <c r="K320" s="31">
        <v>44400</v>
      </c>
      <c r="L320" s="31"/>
      <c r="M320" s="31">
        <v>44800</v>
      </c>
      <c r="N320" s="34">
        <v>45700</v>
      </c>
      <c r="O320" s="31">
        <v>48000</v>
      </c>
      <c r="P320" s="31">
        <v>51900</v>
      </c>
      <c r="Q320" s="36"/>
      <c r="R320" s="36">
        <v>53600</v>
      </c>
      <c r="S320" s="142">
        <v>56200</v>
      </c>
      <c r="T320" s="143">
        <v>65900</v>
      </c>
      <c r="U320" s="143">
        <v>72000</v>
      </c>
      <c r="V320" s="143"/>
      <c r="W320" s="37">
        <v>140100</v>
      </c>
      <c r="X320" s="37">
        <v>151600</v>
      </c>
      <c r="Y320" s="37">
        <v>168200</v>
      </c>
      <c r="Z320" s="37">
        <v>177300</v>
      </c>
      <c r="AA320" s="37"/>
      <c r="AB320" s="37">
        <v>188100</v>
      </c>
      <c r="AC320" s="37">
        <v>199500</v>
      </c>
      <c r="AD320" s="37"/>
      <c r="AE320" s="3"/>
      <c r="AF320" s="3"/>
      <c r="AG320" s="3"/>
      <c r="AH320" s="3"/>
      <c r="AI320" s="3"/>
      <c r="AJ320" s="3"/>
      <c r="AK320" s="3"/>
      <c r="AL320" s="3"/>
      <c r="AO320" s="1">
        <f t="shared" si="92"/>
        <v>144800</v>
      </c>
      <c r="AP320" s="50"/>
      <c r="AQ320" s="50">
        <f t="shared" si="93"/>
        <v>144800</v>
      </c>
      <c r="AR320" s="50"/>
      <c r="AS320" s="1">
        <f t="shared" si="94"/>
        <v>144800</v>
      </c>
      <c r="AU320" s="1">
        <f t="shared" si="95"/>
        <v>144800</v>
      </c>
      <c r="AW320" s="1">
        <f t="shared" si="96"/>
        <v>144800</v>
      </c>
      <c r="AY320" s="1">
        <f t="shared" si="97"/>
        <v>144800</v>
      </c>
      <c r="BA320" s="1">
        <f t="shared" si="98"/>
        <v>144800</v>
      </c>
      <c r="BC320" s="1">
        <f t="shared" si="99"/>
        <v>144800</v>
      </c>
    </row>
    <row r="321" spans="1:55" hidden="1">
      <c r="C321" s="1">
        <f t="shared" si="100"/>
        <v>136500</v>
      </c>
      <c r="E321" s="1">
        <f t="shared" si="101"/>
        <v>136500</v>
      </c>
      <c r="F321" s="30">
        <v>97300</v>
      </c>
      <c r="G321" s="35">
        <v>114000</v>
      </c>
      <c r="H321" s="31">
        <v>86800</v>
      </c>
      <c r="I321" s="30">
        <v>136500</v>
      </c>
      <c r="J321" s="30"/>
      <c r="K321" s="31">
        <v>45700</v>
      </c>
      <c r="L321" s="31"/>
      <c r="M321" s="31">
        <v>46100</v>
      </c>
      <c r="N321" s="30">
        <v>47100</v>
      </c>
      <c r="O321" s="31">
        <v>49400</v>
      </c>
      <c r="P321" s="31">
        <v>53500</v>
      </c>
      <c r="Q321" s="36"/>
      <c r="R321" s="36">
        <v>55200</v>
      </c>
      <c r="S321" s="142">
        <v>57900</v>
      </c>
      <c r="T321" s="143">
        <v>67900</v>
      </c>
      <c r="U321" s="143">
        <v>74200</v>
      </c>
      <c r="V321" s="143"/>
      <c r="W321" s="37">
        <v>144300</v>
      </c>
      <c r="X321" s="37">
        <v>156100</v>
      </c>
      <c r="Y321" s="37">
        <v>173200</v>
      </c>
      <c r="Z321" s="37">
        <v>182600</v>
      </c>
      <c r="AA321" s="37"/>
      <c r="AB321" s="37">
        <v>193700</v>
      </c>
      <c r="AC321" s="31"/>
      <c r="AD321" s="31"/>
      <c r="AE321" s="3"/>
      <c r="AF321" s="3"/>
      <c r="AG321" s="3"/>
      <c r="AH321" s="3"/>
      <c r="AI321" s="3"/>
      <c r="AJ321" s="3"/>
      <c r="AK321" s="3"/>
      <c r="AL321" s="3"/>
      <c r="AO321" s="1">
        <f t="shared" si="92"/>
        <v>149100</v>
      </c>
      <c r="AP321" s="50"/>
      <c r="AQ321" s="50">
        <f t="shared" si="93"/>
        <v>149100</v>
      </c>
      <c r="AR321" s="50"/>
      <c r="AS321" s="1">
        <f t="shared" si="94"/>
        <v>149100</v>
      </c>
      <c r="AU321" s="1">
        <f t="shared" si="95"/>
        <v>149100</v>
      </c>
      <c r="AW321" s="1">
        <f t="shared" si="96"/>
        <v>149100</v>
      </c>
      <c r="AY321" s="1">
        <f t="shared" si="97"/>
        <v>149100</v>
      </c>
      <c r="BA321" s="1">
        <f t="shared" si="98"/>
        <v>149100</v>
      </c>
      <c r="BC321" s="1">
        <f t="shared" si="99"/>
        <v>149100</v>
      </c>
    </row>
    <row r="322" spans="1:55" hidden="1">
      <c r="C322" s="1">
        <f t="shared" si="100"/>
        <v>140600</v>
      </c>
      <c r="E322" s="1">
        <f t="shared" si="101"/>
        <v>140600</v>
      </c>
      <c r="F322" s="30">
        <v>100200</v>
      </c>
      <c r="G322" s="35">
        <v>117400</v>
      </c>
      <c r="H322" s="30">
        <v>89400</v>
      </c>
      <c r="I322" s="37">
        <v>140600</v>
      </c>
      <c r="J322" s="37"/>
      <c r="K322" s="31">
        <v>47100</v>
      </c>
      <c r="L322" s="31"/>
      <c r="M322" s="31">
        <v>47500</v>
      </c>
      <c r="N322" s="34">
        <v>48500</v>
      </c>
      <c r="O322" s="31">
        <v>50900</v>
      </c>
      <c r="P322" s="31">
        <v>55100</v>
      </c>
      <c r="Q322" s="36"/>
      <c r="R322" s="36">
        <v>56900</v>
      </c>
      <c r="S322" s="142">
        <v>59600</v>
      </c>
      <c r="T322" s="143">
        <v>69900</v>
      </c>
      <c r="U322" s="143">
        <v>76400</v>
      </c>
      <c r="V322" s="143"/>
      <c r="W322" s="37">
        <v>148600</v>
      </c>
      <c r="X322" s="37">
        <v>160800</v>
      </c>
      <c r="Y322" s="30">
        <v>178400</v>
      </c>
      <c r="Z322" s="30">
        <v>188100</v>
      </c>
      <c r="AA322" s="30"/>
      <c r="AB322" s="30">
        <v>199500</v>
      </c>
      <c r="AC322" s="31"/>
      <c r="AD322" s="31"/>
      <c r="AE322" s="3"/>
      <c r="AF322" s="3"/>
      <c r="AG322" s="3"/>
      <c r="AH322" s="3"/>
      <c r="AI322" s="3"/>
      <c r="AJ322" s="3"/>
      <c r="AK322" s="3"/>
      <c r="AL322" s="3"/>
      <c r="AO322" s="1">
        <f t="shared" si="92"/>
        <v>153600</v>
      </c>
      <c r="AP322" s="50"/>
      <c r="AQ322" s="50">
        <f t="shared" si="93"/>
        <v>153600</v>
      </c>
      <c r="AR322" s="50"/>
      <c r="AS322" s="1">
        <f t="shared" si="94"/>
        <v>153600</v>
      </c>
      <c r="AU322" s="1">
        <f t="shared" si="95"/>
        <v>153600</v>
      </c>
      <c r="AW322" s="1">
        <f t="shared" si="96"/>
        <v>153600</v>
      </c>
      <c r="AY322" s="1">
        <f t="shared" si="97"/>
        <v>153600</v>
      </c>
      <c r="BA322" s="1">
        <f t="shared" si="98"/>
        <v>153600</v>
      </c>
      <c r="BC322" s="1">
        <f t="shared" si="99"/>
        <v>153600</v>
      </c>
    </row>
    <row r="323" spans="1:55" hidden="1">
      <c r="C323" s="1">
        <f t="shared" si="100"/>
        <v>144800</v>
      </c>
      <c r="E323" s="1">
        <f t="shared" si="101"/>
        <v>144800</v>
      </c>
      <c r="F323" s="30">
        <v>103200</v>
      </c>
      <c r="G323" s="35">
        <v>120900</v>
      </c>
      <c r="H323" s="30">
        <v>92100</v>
      </c>
      <c r="I323" s="37">
        <v>144800</v>
      </c>
      <c r="J323" s="37"/>
      <c r="K323" s="31">
        <v>48500</v>
      </c>
      <c r="L323" s="31"/>
      <c r="M323" s="31">
        <v>48900</v>
      </c>
      <c r="N323" s="34">
        <v>50000</v>
      </c>
      <c r="O323" s="31">
        <v>52400</v>
      </c>
      <c r="P323" s="31">
        <v>56800</v>
      </c>
      <c r="Q323" s="36"/>
      <c r="R323" s="36">
        <v>58600</v>
      </c>
      <c r="S323" s="142">
        <v>61400</v>
      </c>
      <c r="T323" s="143">
        <v>72000</v>
      </c>
      <c r="U323" s="143">
        <v>78700</v>
      </c>
      <c r="V323" s="143"/>
      <c r="W323" s="37">
        <v>153100</v>
      </c>
      <c r="X323" s="37">
        <v>165600</v>
      </c>
      <c r="Y323" s="37">
        <v>183800</v>
      </c>
      <c r="Z323" s="37">
        <v>193700</v>
      </c>
      <c r="AA323" s="37"/>
      <c r="AB323" s="37"/>
      <c r="AC323" s="148"/>
      <c r="AD323" s="148"/>
      <c r="AE323" s="3"/>
      <c r="AF323" s="3"/>
      <c r="AG323" s="3"/>
      <c r="AH323" s="3"/>
      <c r="AI323" s="3"/>
      <c r="AJ323" s="3"/>
      <c r="AK323" s="3"/>
      <c r="AL323" s="3"/>
      <c r="AO323" s="1">
        <f t="shared" si="92"/>
        <v>158200</v>
      </c>
      <c r="AP323" s="50"/>
      <c r="AQ323" s="50">
        <f t="shared" si="93"/>
        <v>158200</v>
      </c>
      <c r="AR323" s="50"/>
      <c r="AS323" s="1">
        <f t="shared" si="94"/>
        <v>158200</v>
      </c>
      <c r="AU323" s="1">
        <f t="shared" si="95"/>
        <v>158200</v>
      </c>
      <c r="AW323" s="1">
        <f t="shared" si="96"/>
        <v>158200</v>
      </c>
      <c r="AY323" s="1">
        <f t="shared" si="97"/>
        <v>158200</v>
      </c>
      <c r="BA323" s="1">
        <f t="shared" si="98"/>
        <v>158200</v>
      </c>
      <c r="BC323" s="1">
        <f t="shared" si="99"/>
        <v>158200</v>
      </c>
    </row>
    <row r="324" spans="1:55" hidden="1">
      <c r="C324" s="1">
        <f t="shared" si="100"/>
        <v>149100</v>
      </c>
      <c r="E324" s="1">
        <f t="shared" si="101"/>
        <v>149100</v>
      </c>
      <c r="F324" s="30">
        <v>106300</v>
      </c>
      <c r="G324" s="145">
        <v>124500</v>
      </c>
      <c r="H324" s="31">
        <v>94900</v>
      </c>
      <c r="I324" s="37">
        <v>149100</v>
      </c>
      <c r="J324" s="37"/>
      <c r="K324" s="31">
        <v>50000</v>
      </c>
      <c r="L324" s="31"/>
      <c r="M324" s="31">
        <v>50400</v>
      </c>
      <c r="N324" s="34">
        <v>51500</v>
      </c>
      <c r="O324" s="30">
        <v>54000</v>
      </c>
      <c r="P324" s="31">
        <v>58500</v>
      </c>
      <c r="Q324" s="36"/>
      <c r="R324" s="36">
        <v>60400</v>
      </c>
      <c r="S324" s="142">
        <v>63200</v>
      </c>
      <c r="T324" s="143">
        <v>74200</v>
      </c>
      <c r="U324" s="143">
        <v>81100</v>
      </c>
      <c r="V324" s="143"/>
      <c r="W324" s="37">
        <v>157700</v>
      </c>
      <c r="X324" s="37">
        <v>170600</v>
      </c>
      <c r="Y324" s="30">
        <v>189300</v>
      </c>
      <c r="Z324" s="30">
        <v>199500</v>
      </c>
      <c r="AA324" s="30"/>
      <c r="AB324" s="30"/>
      <c r="AC324" s="148"/>
      <c r="AD324" s="148"/>
      <c r="AE324" s="3"/>
      <c r="AF324" s="3"/>
      <c r="AG324" s="3"/>
      <c r="AH324" s="3"/>
      <c r="AI324" s="3"/>
      <c r="AJ324" s="3"/>
      <c r="AK324" s="3"/>
      <c r="AL324" s="3"/>
      <c r="AO324" s="1">
        <f t="shared" si="92"/>
        <v>162900</v>
      </c>
      <c r="AP324" s="50"/>
      <c r="AQ324" s="50">
        <f t="shared" si="93"/>
        <v>162900</v>
      </c>
      <c r="AR324" s="50"/>
      <c r="AS324" s="1">
        <f t="shared" si="94"/>
        <v>162900</v>
      </c>
      <c r="AU324" s="1">
        <f t="shared" si="95"/>
        <v>162900</v>
      </c>
      <c r="AW324" s="1">
        <f t="shared" si="96"/>
        <v>162900</v>
      </c>
      <c r="AY324" s="1">
        <f t="shared" si="97"/>
        <v>162900</v>
      </c>
      <c r="BA324" s="1">
        <f t="shared" si="98"/>
        <v>162900</v>
      </c>
      <c r="BC324" s="1">
        <f t="shared" si="99"/>
        <v>162900</v>
      </c>
    </row>
    <row r="325" spans="1:55" hidden="1">
      <c r="C325" s="1">
        <f t="shared" si="100"/>
        <v>153600</v>
      </c>
      <c r="E325" s="1">
        <f t="shared" si="101"/>
        <v>153600</v>
      </c>
      <c r="F325" s="30">
        <v>109500</v>
      </c>
      <c r="G325" s="35">
        <v>128200</v>
      </c>
      <c r="H325" s="30">
        <v>97700</v>
      </c>
      <c r="I325" s="30">
        <v>153600</v>
      </c>
      <c r="J325" s="30"/>
      <c r="K325" s="31">
        <v>51500</v>
      </c>
      <c r="L325" s="31"/>
      <c r="M325" s="31">
        <v>51900</v>
      </c>
      <c r="N325" s="34">
        <v>53000</v>
      </c>
      <c r="O325" s="33">
        <v>55600</v>
      </c>
      <c r="P325" s="31">
        <v>60300</v>
      </c>
      <c r="Q325" s="36"/>
      <c r="R325" s="36">
        <v>62200</v>
      </c>
      <c r="S325" s="142">
        <v>65100</v>
      </c>
      <c r="T325" s="143">
        <v>76400</v>
      </c>
      <c r="U325" s="143">
        <v>83500</v>
      </c>
      <c r="V325" s="143"/>
      <c r="W325" s="37">
        <v>162400</v>
      </c>
      <c r="X325" s="37">
        <v>175700</v>
      </c>
      <c r="Y325" s="37">
        <v>195000</v>
      </c>
      <c r="Z325" s="37"/>
      <c r="AA325" s="37"/>
      <c r="AB325" s="37"/>
      <c r="AC325" s="148"/>
      <c r="AD325" s="148"/>
      <c r="AE325" s="3"/>
      <c r="AF325" s="3"/>
      <c r="AG325" s="3"/>
      <c r="AH325" s="3"/>
      <c r="AI325" s="3"/>
      <c r="AJ325" s="3"/>
      <c r="AK325" s="3"/>
      <c r="AL325" s="3"/>
      <c r="AO325" s="1">
        <f t="shared" si="92"/>
        <v>0</v>
      </c>
      <c r="AP325" s="50"/>
      <c r="AQ325" s="50">
        <f t="shared" si="93"/>
        <v>0</v>
      </c>
      <c r="AR325" s="50"/>
      <c r="AS325" s="1">
        <f t="shared" si="94"/>
        <v>0</v>
      </c>
      <c r="AU325" s="1">
        <f t="shared" si="95"/>
        <v>0</v>
      </c>
      <c r="AW325" s="1">
        <f t="shared" si="96"/>
        <v>0</v>
      </c>
      <c r="AY325" s="1">
        <f t="shared" si="97"/>
        <v>0</v>
      </c>
      <c r="BA325" s="1">
        <f t="shared" si="98"/>
        <v>0</v>
      </c>
      <c r="BC325" s="1">
        <f t="shared" si="99"/>
        <v>0</v>
      </c>
    </row>
    <row r="326" spans="1:55" hidden="1">
      <c r="A326" s="3"/>
      <c r="B326" s="3"/>
      <c r="C326" s="1">
        <f t="shared" si="100"/>
        <v>158200</v>
      </c>
      <c r="D326" s="3"/>
      <c r="E326" s="1">
        <f t="shared" si="101"/>
        <v>158200</v>
      </c>
      <c r="F326" s="34">
        <v>112800</v>
      </c>
      <c r="G326" s="35">
        <v>132000</v>
      </c>
      <c r="H326" s="30">
        <v>100600</v>
      </c>
      <c r="I326" s="30">
        <v>158200</v>
      </c>
      <c r="J326" s="30"/>
      <c r="K326" s="31">
        <v>53000</v>
      </c>
      <c r="L326" s="31"/>
      <c r="M326" s="31">
        <v>53500</v>
      </c>
      <c r="N326" s="34">
        <v>54600</v>
      </c>
      <c r="O326" s="33">
        <v>57300</v>
      </c>
      <c r="P326" s="31">
        <v>62100</v>
      </c>
      <c r="Q326" s="36"/>
      <c r="R326" s="36">
        <v>64100</v>
      </c>
      <c r="S326" s="142">
        <v>67100</v>
      </c>
      <c r="T326" s="143">
        <v>78700</v>
      </c>
      <c r="U326" s="143">
        <v>86000</v>
      </c>
      <c r="V326" s="143"/>
      <c r="W326" s="37">
        <v>167300</v>
      </c>
      <c r="X326" s="37">
        <v>181000</v>
      </c>
      <c r="Y326" s="31"/>
      <c r="Z326" s="31"/>
      <c r="AA326" s="31"/>
      <c r="AB326" s="31"/>
      <c r="AC326" s="148"/>
      <c r="AD326" s="148"/>
      <c r="AE326" s="3"/>
      <c r="AF326" s="3"/>
      <c r="AG326" s="3"/>
      <c r="AH326" s="3"/>
      <c r="AI326" s="3"/>
      <c r="AJ326" s="3"/>
      <c r="AK326" s="3"/>
      <c r="AL326" s="3"/>
      <c r="AO326" s="1">
        <f t="shared" si="92"/>
        <v>0</v>
      </c>
      <c r="AP326" s="50"/>
      <c r="AQ326" s="50">
        <f t="shared" si="93"/>
        <v>0</v>
      </c>
      <c r="AR326" s="50"/>
      <c r="AS326" s="1">
        <f t="shared" si="94"/>
        <v>0</v>
      </c>
      <c r="AU326" s="1">
        <f t="shared" si="95"/>
        <v>0</v>
      </c>
      <c r="AW326" s="1">
        <f t="shared" si="96"/>
        <v>0</v>
      </c>
      <c r="AY326" s="1">
        <f t="shared" si="97"/>
        <v>0</v>
      </c>
      <c r="BA326" s="1">
        <f t="shared" si="98"/>
        <v>0</v>
      </c>
      <c r="BC326" s="1">
        <f t="shared" si="99"/>
        <v>0</v>
      </c>
    </row>
    <row r="327" spans="1:55" hidden="1">
      <c r="A327" s="3"/>
      <c r="B327" s="3"/>
      <c r="C327" s="1">
        <f t="shared" si="100"/>
        <v>162900</v>
      </c>
      <c r="D327" s="3"/>
      <c r="E327" s="1">
        <f t="shared" si="101"/>
        <v>162900</v>
      </c>
      <c r="F327" s="30">
        <v>116200</v>
      </c>
      <c r="G327" s="35">
        <v>136000</v>
      </c>
      <c r="H327" s="30">
        <v>103600</v>
      </c>
      <c r="I327" s="37">
        <v>162900</v>
      </c>
      <c r="J327" s="37"/>
      <c r="K327" s="31">
        <v>54600</v>
      </c>
      <c r="L327" s="31"/>
      <c r="M327" s="31">
        <v>55100</v>
      </c>
      <c r="N327" s="31">
        <v>56200</v>
      </c>
      <c r="O327" s="33">
        <v>59000</v>
      </c>
      <c r="P327" s="31">
        <v>64000</v>
      </c>
      <c r="Q327" s="36"/>
      <c r="R327" s="36">
        <v>66000</v>
      </c>
      <c r="S327" s="142">
        <v>69100</v>
      </c>
      <c r="T327" s="143">
        <v>81100</v>
      </c>
      <c r="U327" s="143">
        <v>88600</v>
      </c>
      <c r="V327" s="143"/>
      <c r="W327" s="37">
        <v>172300</v>
      </c>
      <c r="X327" s="37">
        <v>186400</v>
      </c>
      <c r="Y327" s="31"/>
      <c r="Z327" s="31"/>
      <c r="AA327" s="31"/>
      <c r="AB327" s="31"/>
      <c r="AC327" s="148"/>
      <c r="AD327" s="148"/>
      <c r="AE327" s="3"/>
      <c r="AF327" s="3"/>
      <c r="AG327" s="3"/>
      <c r="AH327" s="3"/>
      <c r="AI327" s="3"/>
      <c r="AJ327" s="3"/>
      <c r="AK327" s="3"/>
      <c r="AL327" s="3"/>
      <c r="AO327" s="1">
        <f t="shared" si="92"/>
        <v>0</v>
      </c>
      <c r="AP327" s="50"/>
      <c r="AQ327" s="50">
        <f t="shared" si="93"/>
        <v>0</v>
      </c>
      <c r="AR327" s="50"/>
      <c r="AS327" s="1">
        <f t="shared" si="94"/>
        <v>0</v>
      </c>
      <c r="AU327" s="1">
        <f t="shared" si="95"/>
        <v>0</v>
      </c>
      <c r="AW327" s="1">
        <f t="shared" si="96"/>
        <v>0</v>
      </c>
      <c r="AY327" s="1">
        <f t="shared" si="97"/>
        <v>0</v>
      </c>
      <c r="BA327" s="1">
        <f t="shared" si="98"/>
        <v>0</v>
      </c>
      <c r="BC327" s="1">
        <f t="shared" si="99"/>
        <v>0</v>
      </c>
    </row>
    <row r="328" spans="1:55" hidden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N328" s="50"/>
      <c r="AO328" s="1">
        <f t="shared" si="92"/>
        <v>0</v>
      </c>
      <c r="AP328" s="50"/>
      <c r="AQ328" s="50">
        <f t="shared" si="93"/>
        <v>0</v>
      </c>
      <c r="AS328" s="1">
        <f t="shared" si="94"/>
        <v>0</v>
      </c>
      <c r="AU328" s="1">
        <f t="shared" si="95"/>
        <v>0</v>
      </c>
      <c r="AW328" s="1">
        <f t="shared" si="96"/>
        <v>0</v>
      </c>
      <c r="AY328" s="1">
        <f t="shared" si="97"/>
        <v>0</v>
      </c>
      <c r="BA328" s="1">
        <f t="shared" si="98"/>
        <v>0</v>
      </c>
      <c r="BC328" s="1">
        <f t="shared" si="99"/>
        <v>0</v>
      </c>
    </row>
    <row r="329" spans="1:55" hidden="1">
      <c r="AO329" s="1">
        <f t="shared" si="92"/>
        <v>0</v>
      </c>
      <c r="AQ329" s="50">
        <f t="shared" si="93"/>
        <v>0</v>
      </c>
      <c r="AS329" s="1">
        <f t="shared" si="94"/>
        <v>0</v>
      </c>
      <c r="AU329" s="1">
        <f t="shared" si="95"/>
        <v>0</v>
      </c>
      <c r="AW329" s="1">
        <f t="shared" si="96"/>
        <v>0</v>
      </c>
      <c r="AY329" s="1">
        <f t="shared" si="97"/>
        <v>0</v>
      </c>
      <c r="BA329" s="1">
        <f t="shared" si="98"/>
        <v>0</v>
      </c>
      <c r="BC329" s="1">
        <f t="shared" si="99"/>
        <v>0</v>
      </c>
    </row>
    <row r="330" spans="1:55" hidden="1">
      <c r="AQ330" s="50">
        <f t="shared" ref="AQ330" si="102">IF($AQ$39=4200,F333,IF($AQ$39=4800,G333,IF($AQ$39="5400A",I333,IF($AQ$39=3600,H333,IF($AQ$39=1700,K333,IF($AQ$39=1750,M333,IF($AQ$39=1900,N333,IF($AQ$39=2000,O333,IF($AQ$39="2400A",P333,IF($AQ$39="2400B",R333,IF($AQ$39="2400C",S333,IF($AQ$39="2800A",T333,IF($AQ$39="2800B",U333,IF($AQ$39="5400B",W333,IF($AQ$39=6000,X333,IF($AQ$39=6600,Y333,IF($AQ$39=6800,Z333,IF($AQ$39=7200,AB333,IF($AQ$39=7600,AC333,IF($AQ$39=8200,AD333,IF($AQ$39=8700,AE333,IF($AQ$39=8900,AG333,IF($AQ$39=9500,AH333,IF($AQ$39=10000,AI333,""))))))))))))))))))))))))</f>
        <v>0</v>
      </c>
      <c r="AU330" s="1">
        <f t="shared" si="95"/>
        <v>0</v>
      </c>
      <c r="AW330" s="1">
        <f t="shared" si="96"/>
        <v>0</v>
      </c>
      <c r="AY330" s="1">
        <f t="shared" si="97"/>
        <v>0</v>
      </c>
      <c r="BA330" s="1">
        <f t="shared" si="98"/>
        <v>0</v>
      </c>
      <c r="BC330" s="1">
        <f t="shared" si="99"/>
        <v>0</v>
      </c>
    </row>
    <row r="331" spans="1:55" hidden="1"/>
    <row r="332" spans="1:55" hidden="1"/>
    <row r="333" spans="1:55" hidden="1">
      <c r="AP333" s="161">
        <f>IF(AND($N$13="Fix Pay"),"0",$O$13*$H$5)</f>
        <v>65689.2</v>
      </c>
      <c r="AQ333" s="1" t="str">
        <f>IF(AND($N$13="Fix Pay"),$I$13,$P$13)</f>
        <v>5400A</v>
      </c>
      <c r="AT333" s="161">
        <f>IF(AND($S$13="Fix Pay"),"0",$T$13*$H$5)</f>
        <v>65689.2</v>
      </c>
      <c r="AU333" s="1" t="str">
        <f>IF(AND($S$13="Fix Pay"),$I$13,$U$13)</f>
        <v>5400A</v>
      </c>
      <c r="AX333" s="165">
        <f>IF(AND($X$13="Fix Pay"),"0",$Y$13*$H$5)</f>
        <v>67668.099999999991</v>
      </c>
      <c r="AY333" s="1" t="str">
        <f>IF(AND($X$13="Fix Pay"),$I$13,$Z$13)</f>
        <v>5400A</v>
      </c>
      <c r="BB333" s="165">
        <f>IF(AND($AC$13="Fix Pay"),"0",$AD$13*$H$5)</f>
        <v>67668.099999999991</v>
      </c>
      <c r="BC333" s="1" t="str">
        <f>IF(AND($AC$13="Fix Pay"),$I$13,$AE$13)</f>
        <v>5400A</v>
      </c>
    </row>
    <row r="334" spans="1:55" ht="15" hidden="1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40" t="s">
        <v>46</v>
      </c>
      <c r="L334" s="340"/>
      <c r="M334" s="340"/>
      <c r="N334" s="340"/>
      <c r="O334" s="340"/>
      <c r="P334" s="340"/>
      <c r="Q334" s="340"/>
      <c r="R334" s="340"/>
      <c r="S334" s="340"/>
      <c r="T334" s="340"/>
      <c r="U334" s="340"/>
      <c r="V334" s="245"/>
      <c r="W334" s="341" t="s">
        <v>47</v>
      </c>
      <c r="X334" s="341"/>
      <c r="Y334" s="341"/>
      <c r="Z334" s="341"/>
      <c r="AA334" s="341"/>
      <c r="AB334" s="341"/>
      <c r="AC334" s="341"/>
      <c r="AD334" s="341"/>
      <c r="AE334" s="342" t="s">
        <v>48</v>
      </c>
      <c r="AF334" s="342"/>
      <c r="AG334" s="342"/>
      <c r="AH334" s="342"/>
      <c r="AI334" s="342"/>
      <c r="AJ334" s="3"/>
      <c r="AK334" s="3"/>
      <c r="AL334" s="3"/>
      <c r="AO334" s="1">
        <f>AQ334</f>
        <v>39300</v>
      </c>
      <c r="AP334" s="162">
        <f>IF(AND($O$13=""),"",ROUND(AP333,0))</f>
        <v>65689</v>
      </c>
      <c r="AQ334" s="50">
        <f>IF($AQ$333=4200,F337,IF($AQ$333=4800,G337,IF($AQ$333="5400A",I337,IF($AQ$333=3600,H337,IF($AQ$333=1700,K337,IF($AQ$333=1750,M337,IF($AQ$333=1900,N337,IF($AQ$333=2000,O337,IF($AQ$333="2400A",P337,IF($AQ$333="2400B",R337,IF($AQ$333="2400C",S337,IF($AQ$333="2800A",T337,IF($AQ$333="2800B",U337,IF($AQ$333="5400B",W337,IF($AQ$333=6000,X337,IF($AQ$333=6600,Y337,IF($AQ$333=6800,Z337,IF($AQ$333=7200,AB337,IF($AQ$333=7600,AC337,IF($AQ$333=8200,AD337,IF($AQ$333=8700,AE337,IF($AQ$333=8900,AG337,IF($AQ$333=9500,AH337,IF($AQ$333=10000,AI337,""))))))))))))))))))))))))</f>
        <v>39300</v>
      </c>
      <c r="AR334" s="50"/>
      <c r="AS334" s="1">
        <f>AU334</f>
        <v>39300</v>
      </c>
      <c r="AT334" s="162">
        <f>IF(AND($T$13=""),"",ROUND(AT333,0))</f>
        <v>65689</v>
      </c>
      <c r="AU334" s="1">
        <f>IF($AU$333=4200,F337,IF($AU$333=4800,G337,IF($AU$333="5400A",I337,IF($AU$333=3600,H337,IF($AU$333=1700,K337,IF($AU$333=1750,M337,IF($AU$333=1900,N337,IF($AU$333=2000,O337,IF($AU$333="2400A",P337,IF($AU$333="2400B",R337,IF($AU$333="2400C",S337,IF($AU$333="2800A",T337,IF($AU$333="2800B",U337,IF($AU$333="5400B",W337,IF($AU$333=6000,X337,IF($AU$333=6600,Y337,IF($AU$333=6800,Z337,IF($AU$333=7200,AB337,IF($AU$333=7600,AC337,IF($AU$333=8200,AD337,IF($AU$333=8700,AE337,IF($AU$333=8900,AG337,IF($AU$333=9500,AH337,IF($AU$333=10000,AI337,""))))))))))))))))))))))))</f>
        <v>39300</v>
      </c>
      <c r="AW334" s="1">
        <f>AY334</f>
        <v>39300</v>
      </c>
      <c r="AX334" s="162">
        <f>IF(AND($Y$13=""),"",ROUND(AX333,0))</f>
        <v>67668</v>
      </c>
      <c r="AY334" s="1">
        <f>IF($AY$333=4200,F337,IF($AY$333=4800,G337,IF($AY$333="5400A",I337,IF($AY$333=3600,H337,IF($AY$333=1700,K337,IF($AY$333=1750,M337,IF($AY$333=1900,N337,IF($AY$333=2000,O337,IF($AY$333="2400A",P337,IF($AY$333="2400B",R337,IF($AY$333="2400C",S337,IF($AY$333="2800A",T337,IF($AY$333="2800B",U337,IF($AY$333="5400B",W337,IF($AY$333=6000,X337,IF($AY$333=6600,Y337,IF($AY$333=6800,Z337,IF($AY$333=7200,AB337,IF($AY$333=7600,AC337,IF($AY$333=8200,AD337,IF($AY$333=8700,AE337,IF($AY$333=8900,AG337,IF($AY$333=9500,AH337,IF($AY$333=10000,AI337,""))))))))))))))))))))))))</f>
        <v>39300</v>
      </c>
      <c r="BA334" s="1">
        <f>BC334</f>
        <v>39300</v>
      </c>
      <c r="BB334" s="162">
        <f>IF(AND($AD$13=""),"",ROUND(BB333,0))</f>
        <v>67668</v>
      </c>
      <c r="BC334" s="1">
        <f>IF($BC$333=4200,F337,IF($BC$333=4800,G337,IF($BC$333="5400A",I337,IF($BC$333=3600,H337,IF($BC$333=1700,K337,IF($BC$333=1750,M337,IF($BC$333=1900,N337,IF($BC$333=2000,O337,IF($BC$333="2400A",P337,IF($BC$333="2400B",R337,IF($BC$333="2400C",S337,IF($BC$333="2800A",T337,IF($BC$333="2800B",U337,IF($BC$333="5400B",W337,IF($BC$333=6000,X337,IF($BC$333=6600,Y337,IF($BC$333=6800,Z337,IF($BC$333=7200,AB337,IF($BC$333=7600,AC337,IF($BC$333=8200,AD337,IF($BC$333=8700,AE337,IF($BC$333=8900,AG337,IF($BC$333=9500,AH337,IF($BC$333=10000,AI337,""))))))))))))))))))))))))</f>
        <v>39300</v>
      </c>
    </row>
    <row r="335" spans="1:55" ht="15" hidden="1" customHeight="1">
      <c r="E335" s="1" t="str">
        <f>IF(AND(F13="Fix Pay"),I13,I13)</f>
        <v>5400A</v>
      </c>
      <c r="F335" s="5"/>
      <c r="G335" s="344" t="s">
        <v>45</v>
      </c>
      <c r="H335" s="344"/>
      <c r="I335" s="6"/>
      <c r="J335" s="42"/>
      <c r="K335" s="28">
        <v>1700</v>
      </c>
      <c r="L335" s="28"/>
      <c r="M335" s="28">
        <v>1750</v>
      </c>
      <c r="N335" s="141">
        <v>1900</v>
      </c>
      <c r="O335" s="39">
        <v>2000</v>
      </c>
      <c r="P335" s="39" t="s">
        <v>74</v>
      </c>
      <c r="Q335" s="39"/>
      <c r="R335" s="39" t="s">
        <v>75</v>
      </c>
      <c r="S335" s="39" t="s">
        <v>76</v>
      </c>
      <c r="T335" s="40" t="s">
        <v>77</v>
      </c>
      <c r="U335" s="40" t="s">
        <v>78</v>
      </c>
      <c r="V335" s="40"/>
      <c r="W335" s="38" t="s">
        <v>80</v>
      </c>
      <c r="X335" s="38">
        <v>6000</v>
      </c>
      <c r="Y335" s="39">
        <v>6600</v>
      </c>
      <c r="Z335" s="39">
        <v>6800</v>
      </c>
      <c r="AA335" s="39"/>
      <c r="AB335" s="39">
        <v>7200</v>
      </c>
      <c r="AC335" s="38">
        <v>7600</v>
      </c>
      <c r="AD335" s="38">
        <v>8200</v>
      </c>
      <c r="AE335" s="39">
        <v>8700</v>
      </c>
      <c r="AF335" s="39"/>
      <c r="AG335" s="39">
        <v>8900</v>
      </c>
      <c r="AH335" s="39">
        <v>9500</v>
      </c>
      <c r="AI335" s="40">
        <v>10000</v>
      </c>
      <c r="AJ335" s="3"/>
      <c r="AK335" s="3"/>
      <c r="AL335" s="3"/>
      <c r="AO335" s="1">
        <f t="shared" ref="AO335:AO378" si="103">AQ335</f>
        <v>53100</v>
      </c>
      <c r="AP335" s="163">
        <f>IF(AND(AP334&lt;=AQ334),AQ334,INDEX(AO334:AO379,MATCH(AP334,AQ334:AQ379)+(LOOKUP(AP334,AQ334:AQ379)&lt;&gt;AP334)))</f>
        <v>67200</v>
      </c>
      <c r="AQ335" s="50">
        <f t="shared" ref="AQ335:AQ379" si="104">IF($AQ$333=4200,F338,IF($AQ$333=4800,G338,IF($AQ$333="5400A",I338,IF($AQ$333=3600,H338,IF($AQ$333=1700,K338,IF($AQ$333=1750,M338,IF($AQ$333=1900,N338,IF($AQ$333=2000,O338,IF($AQ$333="2400A",P338,IF($AQ$333="2400B",R338,IF($AQ$333="2400C",S338,IF($AQ$333="2800A",T338,IF($AQ$333="2800B",U338,IF($AQ$333="5400B",W338,IF($AQ$333=6000,X338,IF($AQ$333=6600,Y338,IF($AQ$333=6800,Z338,IF($AQ$333=7200,AB338,IF($AQ$333=7600,AC338,IF($AQ$333=8200,AD338,IF($AQ$333=8700,AE338,IF($AQ$333=8900,AG338,IF($AQ$333=9500,AH338,IF($AQ$333=10000,AI338,""))))))))))))))))))))))))</f>
        <v>53100</v>
      </c>
      <c r="AR335" s="50"/>
      <c r="AS335" s="1">
        <f t="shared" ref="AS335:AS378" si="105">AU335</f>
        <v>53100</v>
      </c>
      <c r="AT335" s="163">
        <f>IF(AND(AT334&lt;=AU334),AU334,INDEX(AS334:AS379,MATCH(AT334,AU334:AU379)+(LOOKUP(AT334,AU334:AU379)&lt;&gt;AT334)))</f>
        <v>67200</v>
      </c>
      <c r="AU335" s="1">
        <f t="shared" ref="AU335:AU379" si="106">IF($AU$333=4200,F338,IF($AU$333=4800,G338,IF($AU$333="5400A",I338,IF($AU$333=3600,H338,IF($AU$333=1700,K338,IF($AU$333=1750,M338,IF($AU$333=1900,N338,IF($AU$333=2000,O338,IF($AU$333="2400A",P338,IF($AU$333="2400B",R338,IF($AU$333="2400C",S338,IF($AU$333="2800A",T338,IF($AU$333="2800B",U338,IF($AU$333="5400B",W338,IF($AU$333=6000,X338,IF($AU$333=6600,Y338,IF($AU$333=6800,Z338,IF($AU$333=7200,AB338,IF($AU$333=7600,AC338,IF($AU$333=8200,AD338,IF($AU$333=8700,AE338,IF($AU$333=8900,AG338,IF($AU$333=9500,AH338,IF($AU$333=10000,AI338,""))))))))))))))))))))))))</f>
        <v>53100</v>
      </c>
      <c r="AW335" s="1">
        <f t="shared" ref="AW335:AW379" si="107">AY335</f>
        <v>53100</v>
      </c>
      <c r="AX335" s="163">
        <f>IF(AND(AX334&lt;=AY334),AY334,INDEX(AW334:AW379,MATCH(AX334,AY334:AY379)+(LOOKUP(AX334,AY334:AY379)&lt;&gt;AX334)))</f>
        <v>69200</v>
      </c>
      <c r="AY335" s="1">
        <f t="shared" ref="AY335:AY379" si="108">IF($AY$333=4200,F338,IF($AY$333=4800,G338,IF($AY$333="5400A",I338,IF($AY$333=3600,H338,IF($AY$333=1700,K338,IF($AY$333=1750,M338,IF($AY$333=1900,N338,IF($AY$333=2000,O338,IF($AY$333="2400A",P338,IF($AY$333="2400B",R338,IF($AY$333="2400C",S338,IF($AY$333="2800A",T338,IF($AY$333="2800B",U338,IF($AY$333="5400B",W338,IF($AY$333=6000,X338,IF($AY$333=6600,Y338,IF($AY$333=6800,Z338,IF($AY$333=7200,AB338,IF($AY$333=7600,AC338,IF($AY$333=8200,AD338,IF($AY$333=8700,AE338,IF($AY$333=8900,AG338,IF($AY$333=9500,AH338,IF($AY$333=10000,AI338,""))))))))))))))))))))))))</f>
        <v>53100</v>
      </c>
      <c r="BA335" s="1">
        <f t="shared" ref="BA335:BA379" si="109">BC335</f>
        <v>53100</v>
      </c>
      <c r="BB335" s="163">
        <f>IF(AND(BB334&lt;=BC334),BC334,INDEX(BA334:BA379,MATCH(BB334,BC334:BC379)+(LOOKUP(BB334,BC334:BC379)&lt;&gt;BB334)))</f>
        <v>69200</v>
      </c>
      <c r="BC335" s="1">
        <f t="shared" ref="BC335:BC378" si="110">IF($BC$333=4200,F338,IF($BC$333=4800,G338,IF($BC$333="5400A",I338,IF($BC$333=3600,H338,IF($BC$333=1700,K338,IF($BC$333=1750,M338,IF($BC$333=1900,N338,IF($BC$333=2000,O338,IF($BC$333="2400A",P338,IF($BC$333="2400B",R338,IF($BC$333="2400C",S338,IF($BC$333="2800A",T338,IF($BC$333="2800B",U338,IF($BC$333="5400B",W338,IF($BC$333=6000,X338,IF($BC$333=6600,Y338,IF($BC$333=6800,Z338,IF($BC$333=7200,AB338,IF($BC$333=7600,AC338,IF($BC$333=8200,AD338,IF($BC$333=8700,AE338,IF($BC$333=8900,AG338,IF($BC$333=9500,AH338,IF($BC$333=10000,AI338,""))))))))))))))))))))))))</f>
        <v>53100</v>
      </c>
    </row>
    <row r="336" spans="1:55" ht="15" hidden="1" customHeight="1">
      <c r="B336" s="160">
        <v>7</v>
      </c>
      <c r="D336" s="150">
        <f>IF(AND(F13="Fix Pay"),"0",H13*H$5)</f>
        <v>63761.7</v>
      </c>
      <c r="F336" s="7">
        <v>4200</v>
      </c>
      <c r="G336" s="8">
        <v>4800</v>
      </c>
      <c r="H336" s="8">
        <v>3600</v>
      </c>
      <c r="I336" s="9" t="s">
        <v>79</v>
      </c>
      <c r="J336" s="42"/>
      <c r="K336" s="29">
        <v>1</v>
      </c>
      <c r="L336" s="29"/>
      <c r="M336" s="29">
        <v>2</v>
      </c>
      <c r="N336" s="29">
        <v>3</v>
      </c>
      <c r="O336" s="29">
        <v>4</v>
      </c>
      <c r="P336" s="29">
        <v>5</v>
      </c>
      <c r="Q336" s="29"/>
      <c r="R336" s="29">
        <v>6</v>
      </c>
      <c r="S336" s="29">
        <v>7</v>
      </c>
      <c r="T336" s="29">
        <v>8</v>
      </c>
      <c r="U336" s="29">
        <v>9</v>
      </c>
      <c r="V336" s="29"/>
      <c r="W336" s="29">
        <v>14</v>
      </c>
      <c r="X336" s="29">
        <v>15</v>
      </c>
      <c r="Y336" s="29">
        <v>16</v>
      </c>
      <c r="Z336" s="29">
        <v>17</v>
      </c>
      <c r="AA336" s="29"/>
      <c r="AB336" s="29">
        <v>18</v>
      </c>
      <c r="AC336" s="39">
        <v>19</v>
      </c>
      <c r="AD336" s="39">
        <v>20</v>
      </c>
      <c r="AE336" s="39">
        <v>21</v>
      </c>
      <c r="AF336" s="39"/>
      <c r="AG336" s="39">
        <v>22</v>
      </c>
      <c r="AH336" s="39">
        <v>23</v>
      </c>
      <c r="AI336" s="39">
        <v>24</v>
      </c>
      <c r="AJ336" s="3"/>
      <c r="AK336" s="3"/>
      <c r="AL336" s="3"/>
      <c r="AO336" s="1">
        <f t="shared" si="103"/>
        <v>54700</v>
      </c>
      <c r="AP336" s="250"/>
      <c r="AQ336" s="50">
        <f t="shared" si="104"/>
        <v>54700</v>
      </c>
      <c r="AR336" s="50"/>
      <c r="AS336" s="1">
        <f t="shared" si="105"/>
        <v>54700</v>
      </c>
      <c r="AT336" s="250"/>
      <c r="AU336" s="1">
        <f t="shared" si="106"/>
        <v>54700</v>
      </c>
      <c r="AW336" s="1">
        <f t="shared" si="107"/>
        <v>54700</v>
      </c>
      <c r="AX336" s="151"/>
      <c r="AY336" s="1">
        <f t="shared" si="108"/>
        <v>54700</v>
      </c>
      <c r="BA336" s="1">
        <f t="shared" si="109"/>
        <v>54700</v>
      </c>
      <c r="BB336" s="151"/>
      <c r="BC336" s="1">
        <f t="shared" si="110"/>
        <v>54700</v>
      </c>
    </row>
    <row r="337" spans="1:55" ht="15" hidden="1" customHeight="1">
      <c r="C337" s="1">
        <f t="shared" ref="C337:C376" si="111">E337</f>
        <v>39300</v>
      </c>
      <c r="D337" s="151">
        <f>IF(AND(H301=""),"",ROUND(D336,0))</f>
        <v>63762</v>
      </c>
      <c r="E337" s="1">
        <f t="shared" ref="E337:E376" si="112">IF($E$335=4200,F337,IF($E$335=4800,G337,IF($E$335="5400A",I337,IF($E$335=3600,H337,IF($E$335=1700,K337,IF($E$335=1750,M337,IF($E$335=1900,N337,IF($E$335=2000,O337,IF($E$335="2400A",P337,IF($E$335="2400B",R337,IF($E$335="2400C",S337,IF($E$335="2800A",T337,IF($E$335="2800B",U337,IF($E$335="5400B",W337,IF($E$335=6000,X337,IF($E$335=6600,Y337,IF($E$335=6800,Z337,IF($E$335=7200,AB337,IF($E$335=7600,AC337,IF($E$335=8200,AD337,IF($E$335=8700,AE337,IF($E$335=8900,AG337,IF($E$335=9500,AH337,IF($E$335=10000,AI337,""))))))))))))))))))))))))</f>
        <v>39300</v>
      </c>
      <c r="F337" s="1">
        <v>26500</v>
      </c>
      <c r="G337" s="1">
        <v>31100</v>
      </c>
      <c r="H337" s="1">
        <v>23700</v>
      </c>
      <c r="I337" s="1">
        <v>39300</v>
      </c>
      <c r="K337" s="30">
        <v>12400</v>
      </c>
      <c r="L337" s="30"/>
      <c r="M337" s="30">
        <v>12600</v>
      </c>
      <c r="N337" s="31">
        <v>12800</v>
      </c>
      <c r="O337" s="30">
        <v>13500</v>
      </c>
      <c r="P337" s="31">
        <v>14600</v>
      </c>
      <c r="Q337" s="36"/>
      <c r="R337" s="36">
        <v>15100</v>
      </c>
      <c r="S337" s="142">
        <v>15700</v>
      </c>
      <c r="T337" s="143">
        <v>18500</v>
      </c>
      <c r="U337" s="143">
        <v>20100</v>
      </c>
      <c r="V337" s="143"/>
      <c r="W337" s="34">
        <v>39300</v>
      </c>
      <c r="X337" s="34">
        <v>42500</v>
      </c>
      <c r="Y337" s="31">
        <v>47200</v>
      </c>
      <c r="Z337" s="31">
        <v>49700</v>
      </c>
      <c r="AA337" s="31"/>
      <c r="AB337" s="31">
        <v>52800</v>
      </c>
      <c r="AC337" s="31">
        <v>58000</v>
      </c>
      <c r="AD337" s="31">
        <v>62300</v>
      </c>
      <c r="AE337" s="30">
        <v>86200</v>
      </c>
      <c r="AF337" s="30"/>
      <c r="AG337" s="30">
        <v>90800</v>
      </c>
      <c r="AH337" s="30">
        <v>102100</v>
      </c>
      <c r="AI337" s="37">
        <v>104200</v>
      </c>
      <c r="AJ337" s="3"/>
      <c r="AK337" s="3"/>
      <c r="AL337" s="3"/>
      <c r="AO337" s="1">
        <f t="shared" si="103"/>
        <v>56300</v>
      </c>
      <c r="AP337" s="164">
        <f>IF(AND($N$13="Fix Pay"),AQ334,AP335)</f>
        <v>67200</v>
      </c>
      <c r="AQ337" s="50">
        <f t="shared" si="104"/>
        <v>56300</v>
      </c>
      <c r="AR337" s="50"/>
      <c r="AS337" s="1">
        <f t="shared" si="105"/>
        <v>56300</v>
      </c>
      <c r="AT337" s="164">
        <f>IF(AND($S$13="Fix Pay"),AU334,AT335)</f>
        <v>67200</v>
      </c>
      <c r="AU337" s="1">
        <f t="shared" si="106"/>
        <v>56300</v>
      </c>
      <c r="AW337" s="1">
        <f t="shared" si="107"/>
        <v>56300</v>
      </c>
      <c r="AX337" s="164">
        <f>IF(AND($X$13="Fix Pay"),AY334,AX335)</f>
        <v>69200</v>
      </c>
      <c r="AY337" s="1">
        <f t="shared" si="108"/>
        <v>56300</v>
      </c>
      <c r="BA337" s="1">
        <f t="shared" si="109"/>
        <v>56300</v>
      </c>
      <c r="BB337" s="164">
        <f>IF(AND($AC$13="Fix Pay"),BC334,BB335)</f>
        <v>69200</v>
      </c>
      <c r="BC337" s="1">
        <f t="shared" si="110"/>
        <v>56300</v>
      </c>
    </row>
    <row r="338" spans="1:55" ht="15" hidden="1" customHeight="1">
      <c r="C338" s="1">
        <f t="shared" si="111"/>
        <v>53100</v>
      </c>
      <c r="D338" s="151">
        <f>IF(AND(D337&lt;=E337),E337,INDEX($C$337:$C$376,MATCH(D337,$E$337:$E$376)+(LOOKUP(D337,$E$337:$E$376)&lt;&gt;D337)))</f>
        <v>65200</v>
      </c>
      <c r="E338" s="1">
        <f t="shared" si="112"/>
        <v>53100</v>
      </c>
      <c r="F338" s="1">
        <v>37800</v>
      </c>
      <c r="G338" s="1">
        <v>44300</v>
      </c>
      <c r="H338" s="1">
        <v>33800</v>
      </c>
      <c r="I338" s="1">
        <v>53100</v>
      </c>
      <c r="K338" s="30">
        <v>17700</v>
      </c>
      <c r="L338" s="30"/>
      <c r="M338" s="30">
        <v>17900</v>
      </c>
      <c r="N338" s="31">
        <v>18200</v>
      </c>
      <c r="O338" s="30">
        <v>19200</v>
      </c>
      <c r="P338" s="31">
        <v>20800</v>
      </c>
      <c r="Q338" s="36"/>
      <c r="R338" s="36">
        <v>21500</v>
      </c>
      <c r="S338" s="142">
        <v>22400</v>
      </c>
      <c r="T338" s="143">
        <v>25300</v>
      </c>
      <c r="U338" s="143">
        <v>28700</v>
      </c>
      <c r="V338" s="143"/>
      <c r="W338" s="34">
        <v>56100</v>
      </c>
      <c r="X338" s="34">
        <v>60700</v>
      </c>
      <c r="Y338" s="31">
        <v>67300</v>
      </c>
      <c r="Z338" s="31">
        <v>71000</v>
      </c>
      <c r="AA338" s="31"/>
      <c r="AB338" s="31">
        <v>75300</v>
      </c>
      <c r="AC338" s="31">
        <v>79900</v>
      </c>
      <c r="AD338" s="31">
        <v>88900</v>
      </c>
      <c r="AE338" s="30">
        <v>123100</v>
      </c>
      <c r="AF338" s="30"/>
      <c r="AG338" s="30">
        <v>129700</v>
      </c>
      <c r="AH338" s="30">
        <v>145800</v>
      </c>
      <c r="AI338" s="37">
        <v>148800</v>
      </c>
      <c r="AJ338" s="3"/>
      <c r="AK338" s="3"/>
      <c r="AL338" s="3"/>
      <c r="AO338" s="1">
        <f t="shared" si="103"/>
        <v>58000</v>
      </c>
      <c r="AP338" s="250"/>
      <c r="AQ338" s="50">
        <f t="shared" si="104"/>
        <v>58000</v>
      </c>
      <c r="AR338" s="50"/>
      <c r="AS338" s="1">
        <f t="shared" si="105"/>
        <v>58000</v>
      </c>
      <c r="AT338" s="250"/>
      <c r="AU338" s="1">
        <f t="shared" si="106"/>
        <v>58000</v>
      </c>
      <c r="AW338" s="1">
        <f t="shared" si="107"/>
        <v>58000</v>
      </c>
      <c r="AX338" s="151"/>
      <c r="AY338" s="1">
        <f t="shared" si="108"/>
        <v>58000</v>
      </c>
      <c r="BA338" s="1">
        <f t="shared" si="109"/>
        <v>58000</v>
      </c>
      <c r="BB338" s="151"/>
      <c r="BC338" s="1">
        <f t="shared" si="110"/>
        <v>58000</v>
      </c>
    </row>
    <row r="339" spans="1:55" ht="15" hidden="1" customHeight="1">
      <c r="C339" s="1">
        <f t="shared" si="111"/>
        <v>54700</v>
      </c>
      <c r="D339" s="152">
        <f>IF(AND(D337&lt;=E337),E337,INDEX($C$337:$C$356,MATCH(D337,$E$337:$E$356)+(LOOKUP(D337,$E$337:$E$356)&lt;&gt;D337)))</f>
        <v>65200</v>
      </c>
      <c r="E339" s="1">
        <f t="shared" si="112"/>
        <v>54700</v>
      </c>
      <c r="F339" s="1">
        <v>38900</v>
      </c>
      <c r="G339" s="1">
        <v>45600</v>
      </c>
      <c r="H339" s="1">
        <v>34800</v>
      </c>
      <c r="I339" s="1">
        <v>54700</v>
      </c>
      <c r="K339" s="31">
        <v>18200</v>
      </c>
      <c r="L339" s="31"/>
      <c r="M339" s="31">
        <v>18400</v>
      </c>
      <c r="N339" s="31">
        <v>18700</v>
      </c>
      <c r="O339" s="31">
        <v>19800</v>
      </c>
      <c r="P339" s="31">
        <v>21400</v>
      </c>
      <c r="Q339" s="36"/>
      <c r="R339" s="36">
        <v>22100</v>
      </c>
      <c r="S339" s="142">
        <v>23100</v>
      </c>
      <c r="T339" s="143">
        <v>27100</v>
      </c>
      <c r="U339" s="143">
        <v>29600</v>
      </c>
      <c r="V339" s="143"/>
      <c r="W339" s="34">
        <v>57800</v>
      </c>
      <c r="X339" s="34">
        <v>62500</v>
      </c>
      <c r="Y339" s="31">
        <v>69300</v>
      </c>
      <c r="Z339" s="31">
        <v>73100</v>
      </c>
      <c r="AA339" s="31"/>
      <c r="AB339" s="31">
        <v>77600</v>
      </c>
      <c r="AC339" s="31">
        <v>82300</v>
      </c>
      <c r="AD339" s="31">
        <v>91600</v>
      </c>
      <c r="AE339" s="30">
        <v>126800</v>
      </c>
      <c r="AF339" s="30"/>
      <c r="AG339" s="30">
        <v>133600</v>
      </c>
      <c r="AH339" s="30">
        <v>150200</v>
      </c>
      <c r="AI339" s="37">
        <v>153300</v>
      </c>
      <c r="AJ339" s="3"/>
      <c r="AK339" s="3"/>
      <c r="AL339" s="3"/>
      <c r="AO339" s="1">
        <f t="shared" si="103"/>
        <v>59700</v>
      </c>
      <c r="AP339" s="250"/>
      <c r="AQ339" s="50">
        <f t="shared" si="104"/>
        <v>59700</v>
      </c>
      <c r="AR339" s="50"/>
      <c r="AS339" s="1">
        <f t="shared" si="105"/>
        <v>59700</v>
      </c>
      <c r="AT339" s="250"/>
      <c r="AU339" s="1">
        <f t="shared" si="106"/>
        <v>59700</v>
      </c>
      <c r="AW339" s="1">
        <f t="shared" si="107"/>
        <v>59700</v>
      </c>
      <c r="AX339" s="151"/>
      <c r="AY339" s="1">
        <f t="shared" si="108"/>
        <v>59700</v>
      </c>
      <c r="BA339" s="1">
        <f t="shared" si="109"/>
        <v>59700</v>
      </c>
      <c r="BB339" s="151"/>
      <c r="BC339" s="1">
        <f t="shared" si="110"/>
        <v>59700</v>
      </c>
    </row>
    <row r="340" spans="1:55" ht="15" hidden="1" customHeight="1">
      <c r="A340" s="1" t="s">
        <v>229</v>
      </c>
      <c r="C340" s="1">
        <f t="shared" si="111"/>
        <v>56300</v>
      </c>
      <c r="D340" s="153">
        <f>IF(AND(C$6="Fix Pay"),E337,D338)</f>
        <v>65200</v>
      </c>
      <c r="E340" s="1">
        <f t="shared" si="112"/>
        <v>56300</v>
      </c>
      <c r="F340" s="1">
        <v>40100</v>
      </c>
      <c r="G340" s="1">
        <v>47000</v>
      </c>
      <c r="H340" s="1">
        <v>35800</v>
      </c>
      <c r="I340" s="1">
        <v>56300</v>
      </c>
      <c r="K340" s="31">
        <v>18700</v>
      </c>
      <c r="L340" s="31"/>
      <c r="M340" s="31">
        <v>19000</v>
      </c>
      <c r="N340" s="30">
        <v>19300</v>
      </c>
      <c r="O340" s="34">
        <v>20400</v>
      </c>
      <c r="P340" s="30">
        <v>22000</v>
      </c>
      <c r="Q340" s="35"/>
      <c r="R340" s="35">
        <v>22800</v>
      </c>
      <c r="S340" s="142">
        <v>23800</v>
      </c>
      <c r="T340" s="144">
        <v>27900</v>
      </c>
      <c r="U340" s="144">
        <v>30500</v>
      </c>
      <c r="V340" s="144"/>
      <c r="W340" s="34">
        <v>59500</v>
      </c>
      <c r="X340" s="34">
        <v>64400</v>
      </c>
      <c r="Y340" s="31">
        <v>71400</v>
      </c>
      <c r="Z340" s="31">
        <v>75300</v>
      </c>
      <c r="AA340" s="31"/>
      <c r="AB340" s="31">
        <v>79900</v>
      </c>
      <c r="AC340" s="31">
        <v>84800</v>
      </c>
      <c r="AD340" s="31">
        <v>94300</v>
      </c>
      <c r="AE340" s="30">
        <v>130600</v>
      </c>
      <c r="AF340" s="30"/>
      <c r="AG340" s="37">
        <v>137600</v>
      </c>
      <c r="AH340" s="37">
        <v>154700</v>
      </c>
      <c r="AI340" s="30">
        <v>157900</v>
      </c>
      <c r="AJ340" s="3"/>
      <c r="AK340" s="3"/>
      <c r="AL340" s="3"/>
      <c r="AO340" s="1">
        <f t="shared" si="103"/>
        <v>61500</v>
      </c>
      <c r="AP340" s="155">
        <f>IF(AND(AP334&lt;=AQ334),AQ334,INDEX(AO334:AO354,MATCH(AP334,AQ334:AQ354)+(LOOKUP(AP334,AQ334:AQ354)&lt;&gt;AP334)))</f>
        <v>67200</v>
      </c>
      <c r="AQ340" s="50">
        <f t="shared" si="104"/>
        <v>61500</v>
      </c>
      <c r="AR340" s="50"/>
      <c r="AS340" s="1">
        <f t="shared" si="105"/>
        <v>61500</v>
      </c>
      <c r="AT340" s="155">
        <f>IF(AND(AT334&lt;=AU334),AU334,INDEX(AS334:AS354,MATCH(AT334,AU334:AU354)+(LOOKUP(AT334,AU334:AU354)&lt;&gt;AT334)))</f>
        <v>67200</v>
      </c>
      <c r="AU340" s="1">
        <f t="shared" si="106"/>
        <v>61500</v>
      </c>
      <c r="AW340" s="1">
        <f t="shared" si="107"/>
        <v>61500</v>
      </c>
      <c r="AX340" s="155">
        <f>IF(AND(AX334&lt;=AY334),AY334,INDEX(AW334:AW354,MATCH(AX334,AY334:AY354)+(LOOKUP(AX334,AY334:AY354)&lt;&gt;AX334)))</f>
        <v>69200</v>
      </c>
      <c r="AY340" s="1">
        <f t="shared" si="108"/>
        <v>61500</v>
      </c>
      <c r="BA340" s="1">
        <f t="shared" si="109"/>
        <v>61500</v>
      </c>
      <c r="BB340" s="155">
        <f>IF(AND(BB334&lt;=BC334),BC334,INDEX(BA334:BA354,MATCH(BB334,BC334:BC354)+(LOOKUP(BB334,BC334:BC354)&lt;&gt;BB334)))</f>
        <v>69200</v>
      </c>
      <c r="BC340" s="1">
        <f t="shared" si="110"/>
        <v>61500</v>
      </c>
    </row>
    <row r="341" spans="1:55" ht="15" hidden="1" customHeight="1">
      <c r="A341" s="1" t="s">
        <v>230</v>
      </c>
      <c r="C341" s="1">
        <f t="shared" si="111"/>
        <v>58000</v>
      </c>
      <c r="D341" s="154">
        <f>IF(E$13=A$51,D340,IF(E$13=A$52,D340,IF(E$13=A$53,D340,IF(E$13=A$54,D339,""))))</f>
        <v>65200</v>
      </c>
      <c r="E341" s="1">
        <f t="shared" si="112"/>
        <v>58000</v>
      </c>
      <c r="F341" s="1">
        <v>41300</v>
      </c>
      <c r="G341" s="1">
        <v>48400</v>
      </c>
      <c r="H341" s="1">
        <v>36900</v>
      </c>
      <c r="I341" s="1">
        <v>58000</v>
      </c>
      <c r="K341" s="31">
        <v>19300</v>
      </c>
      <c r="L341" s="31"/>
      <c r="M341" s="31">
        <v>19600</v>
      </c>
      <c r="N341" s="30">
        <v>19900</v>
      </c>
      <c r="O341" s="34">
        <v>21000</v>
      </c>
      <c r="P341" s="31">
        <v>22700</v>
      </c>
      <c r="Q341" s="36"/>
      <c r="R341" s="36">
        <v>23500</v>
      </c>
      <c r="S341" s="142">
        <v>24500</v>
      </c>
      <c r="T341" s="143">
        <v>28700</v>
      </c>
      <c r="U341" s="143">
        <v>31400</v>
      </c>
      <c r="V341" s="143"/>
      <c r="W341" s="31">
        <v>61300</v>
      </c>
      <c r="X341" s="31">
        <v>66300</v>
      </c>
      <c r="Y341" s="31">
        <v>73500</v>
      </c>
      <c r="Z341" s="31">
        <v>77600</v>
      </c>
      <c r="AA341" s="31"/>
      <c r="AB341" s="31">
        <v>82300</v>
      </c>
      <c r="AC341" s="31">
        <v>87300</v>
      </c>
      <c r="AD341" s="31">
        <v>97100</v>
      </c>
      <c r="AE341" s="34">
        <v>134500</v>
      </c>
      <c r="AF341" s="34"/>
      <c r="AG341" s="37">
        <v>141700</v>
      </c>
      <c r="AH341" s="37">
        <v>159300</v>
      </c>
      <c r="AI341" s="30">
        <v>162600</v>
      </c>
      <c r="AJ341" s="3"/>
      <c r="AK341" s="3"/>
      <c r="AL341" s="3"/>
      <c r="AO341" s="1">
        <f t="shared" si="103"/>
        <v>63300</v>
      </c>
      <c r="AP341" s="50"/>
      <c r="AQ341" s="50">
        <f t="shared" si="104"/>
        <v>63300</v>
      </c>
      <c r="AR341" s="50"/>
      <c r="AS341" s="1">
        <f t="shared" si="105"/>
        <v>63300</v>
      </c>
      <c r="AT341" s="50"/>
      <c r="AU341" s="1">
        <f t="shared" si="106"/>
        <v>63300</v>
      </c>
      <c r="AW341" s="1">
        <f t="shared" si="107"/>
        <v>63300</v>
      </c>
      <c r="AY341" s="1">
        <f t="shared" si="108"/>
        <v>63300</v>
      </c>
      <c r="BA341" s="1">
        <f t="shared" si="109"/>
        <v>63300</v>
      </c>
      <c r="BC341" s="1">
        <f t="shared" si="110"/>
        <v>63300</v>
      </c>
    </row>
    <row r="342" spans="1:55" ht="15" hidden="1" customHeight="1">
      <c r="A342" s="1" t="s">
        <v>231</v>
      </c>
      <c r="C342" s="1">
        <f t="shared" si="111"/>
        <v>59700</v>
      </c>
      <c r="E342" s="1">
        <f t="shared" si="112"/>
        <v>59700</v>
      </c>
      <c r="F342" s="1">
        <v>42500</v>
      </c>
      <c r="G342" s="1">
        <v>49900</v>
      </c>
      <c r="H342" s="1">
        <v>38000</v>
      </c>
      <c r="I342" s="1">
        <v>59700</v>
      </c>
      <c r="K342" s="32">
        <v>19900</v>
      </c>
      <c r="L342" s="32"/>
      <c r="M342" s="32">
        <v>20200</v>
      </c>
      <c r="N342" s="31">
        <v>20500</v>
      </c>
      <c r="O342" s="34">
        <v>21600</v>
      </c>
      <c r="P342" s="31">
        <v>23400</v>
      </c>
      <c r="Q342" s="36"/>
      <c r="R342" s="36">
        <v>24200</v>
      </c>
      <c r="S342" s="142">
        <v>25200</v>
      </c>
      <c r="T342" s="143">
        <v>29600</v>
      </c>
      <c r="U342" s="143">
        <v>32300</v>
      </c>
      <c r="V342" s="143"/>
      <c r="W342" s="31">
        <v>63100</v>
      </c>
      <c r="X342" s="31">
        <v>68300</v>
      </c>
      <c r="Y342" s="31">
        <v>75700</v>
      </c>
      <c r="Z342" s="31">
        <v>79900</v>
      </c>
      <c r="AA342" s="31"/>
      <c r="AB342" s="31">
        <v>84800</v>
      </c>
      <c r="AC342" s="31">
        <v>89900</v>
      </c>
      <c r="AD342" s="31">
        <v>100000</v>
      </c>
      <c r="AE342" s="30">
        <v>138500</v>
      </c>
      <c r="AF342" s="30"/>
      <c r="AG342" s="37">
        <v>146000</v>
      </c>
      <c r="AH342" s="37">
        <v>164100</v>
      </c>
      <c r="AI342" s="37">
        <v>167500</v>
      </c>
      <c r="AJ342" s="3"/>
      <c r="AK342" s="3"/>
      <c r="AL342" s="3"/>
      <c r="AO342" s="1">
        <f t="shared" si="103"/>
        <v>65200</v>
      </c>
      <c r="AP342" s="167">
        <f>IF($E13=A$51,AP340,IF($E13=A$52,AP340,IF($E13=A$53,AP340,IF($E13=A$54,AP337,""))))</f>
        <v>67200</v>
      </c>
      <c r="AQ342" s="50">
        <f t="shared" si="104"/>
        <v>65200</v>
      </c>
      <c r="AR342" s="50"/>
      <c r="AS342" s="1">
        <f t="shared" si="105"/>
        <v>65200</v>
      </c>
      <c r="AT342" s="167">
        <f>IF($E13=A$51,AT340,IF($E13=A$52,AT340,IF($E13=A$53,AT340,IF($E13=A$54,AT337,""))))</f>
        <v>67200</v>
      </c>
      <c r="AU342" s="1">
        <f t="shared" si="106"/>
        <v>65200</v>
      </c>
      <c r="AW342" s="1">
        <f t="shared" si="107"/>
        <v>65200</v>
      </c>
      <c r="AX342" s="168">
        <f>IF($E13=A$51,AX340,IF($E13=A$52,AX340,IF($E13=A$53,AX340,IF($E13=A$54,AX337,""))))</f>
        <v>69200</v>
      </c>
      <c r="AY342" s="1">
        <f t="shared" si="108"/>
        <v>65200</v>
      </c>
      <c r="BA342" s="1">
        <f t="shared" si="109"/>
        <v>65200</v>
      </c>
      <c r="BB342" s="168">
        <f>IF($E$13=A$51,BB340,IF($E$13=A$52,BB340,IF($E$13=A$53,BB340,IF($E$13=A$54,BB3313,""))))</f>
        <v>69200</v>
      </c>
      <c r="BC342" s="1">
        <f t="shared" si="110"/>
        <v>65200</v>
      </c>
    </row>
    <row r="343" spans="1:55" ht="15" hidden="1" customHeight="1">
      <c r="A343" s="1" t="s">
        <v>232</v>
      </c>
      <c r="C343" s="1">
        <f t="shared" si="111"/>
        <v>61500</v>
      </c>
      <c r="E343" s="1">
        <f t="shared" si="112"/>
        <v>61500</v>
      </c>
      <c r="F343" s="1">
        <v>43800</v>
      </c>
      <c r="G343" s="1">
        <v>51400</v>
      </c>
      <c r="H343" s="1">
        <v>39100</v>
      </c>
      <c r="I343" s="1">
        <v>61500</v>
      </c>
      <c r="K343" s="33">
        <v>20500</v>
      </c>
      <c r="L343" s="33"/>
      <c r="M343" s="33">
        <v>20800</v>
      </c>
      <c r="N343" s="31">
        <v>21100</v>
      </c>
      <c r="O343" s="34">
        <v>22200</v>
      </c>
      <c r="P343" s="34">
        <v>24100</v>
      </c>
      <c r="Q343" s="145"/>
      <c r="R343" s="145">
        <v>24900</v>
      </c>
      <c r="S343" s="142">
        <v>26000</v>
      </c>
      <c r="T343" s="146">
        <v>30500</v>
      </c>
      <c r="U343" s="147">
        <v>33300</v>
      </c>
      <c r="V343" s="147"/>
      <c r="W343" s="31">
        <v>65000</v>
      </c>
      <c r="X343" s="31">
        <v>70300</v>
      </c>
      <c r="Y343" s="31">
        <v>78000</v>
      </c>
      <c r="Z343" s="31">
        <v>82300</v>
      </c>
      <c r="AA343" s="31"/>
      <c r="AB343" s="31">
        <v>87300</v>
      </c>
      <c r="AC343" s="31">
        <v>92600</v>
      </c>
      <c r="AD343" s="31">
        <v>103000</v>
      </c>
      <c r="AE343" s="30">
        <v>142700</v>
      </c>
      <c r="AF343" s="30"/>
      <c r="AG343" s="37">
        <v>150400</v>
      </c>
      <c r="AH343" s="37">
        <v>169000</v>
      </c>
      <c r="AI343" s="37">
        <v>172500</v>
      </c>
      <c r="AJ343" s="3"/>
      <c r="AK343" s="3"/>
      <c r="AL343" s="3"/>
      <c r="AO343" s="1">
        <f t="shared" si="103"/>
        <v>67200</v>
      </c>
      <c r="AP343" s="50"/>
      <c r="AQ343" s="50">
        <f t="shared" si="104"/>
        <v>67200</v>
      </c>
      <c r="AR343" s="50"/>
      <c r="AS343" s="1">
        <f t="shared" si="105"/>
        <v>67200</v>
      </c>
      <c r="AU343" s="1">
        <f t="shared" si="106"/>
        <v>67200</v>
      </c>
      <c r="AW343" s="1">
        <f t="shared" si="107"/>
        <v>67200</v>
      </c>
      <c r="AY343" s="1">
        <f t="shared" si="108"/>
        <v>67200</v>
      </c>
      <c r="BA343" s="1">
        <f t="shared" si="109"/>
        <v>67200</v>
      </c>
      <c r="BC343" s="1">
        <f t="shared" si="110"/>
        <v>67200</v>
      </c>
    </row>
    <row r="344" spans="1:55" ht="15" hidden="1" customHeight="1">
      <c r="C344" s="1">
        <f t="shared" si="111"/>
        <v>63300</v>
      </c>
      <c r="E344" s="1">
        <f t="shared" si="112"/>
        <v>63300</v>
      </c>
      <c r="F344" s="1">
        <v>45100</v>
      </c>
      <c r="G344" s="1">
        <v>52900</v>
      </c>
      <c r="H344" s="1">
        <v>40300</v>
      </c>
      <c r="I344" s="1">
        <v>63300</v>
      </c>
      <c r="K344" s="31">
        <v>21100</v>
      </c>
      <c r="L344" s="31"/>
      <c r="M344" s="31">
        <v>21400</v>
      </c>
      <c r="N344" s="31">
        <v>21700</v>
      </c>
      <c r="O344" s="34">
        <v>22900</v>
      </c>
      <c r="P344" s="31">
        <v>24800</v>
      </c>
      <c r="Q344" s="36"/>
      <c r="R344" s="36">
        <v>25600</v>
      </c>
      <c r="S344" s="142">
        <v>26800</v>
      </c>
      <c r="T344" s="143">
        <v>31400</v>
      </c>
      <c r="U344" s="146">
        <v>34300</v>
      </c>
      <c r="V344" s="146"/>
      <c r="W344" s="31">
        <v>67000</v>
      </c>
      <c r="X344" s="31">
        <v>72400</v>
      </c>
      <c r="Y344" s="31">
        <v>80300</v>
      </c>
      <c r="Z344" s="31">
        <v>84800</v>
      </c>
      <c r="AA344" s="31"/>
      <c r="AB344" s="31">
        <v>89900</v>
      </c>
      <c r="AC344" s="31">
        <v>95400</v>
      </c>
      <c r="AD344" s="31">
        <v>106100</v>
      </c>
      <c r="AE344" s="30">
        <v>147000</v>
      </c>
      <c r="AF344" s="30"/>
      <c r="AG344" s="37">
        <v>154900</v>
      </c>
      <c r="AH344" s="37">
        <v>174100</v>
      </c>
      <c r="AI344" s="30">
        <v>177700</v>
      </c>
      <c r="AJ344" s="3"/>
      <c r="AK344" s="3"/>
      <c r="AL344" s="3"/>
      <c r="AO344" s="1">
        <f t="shared" si="103"/>
        <v>69200</v>
      </c>
      <c r="AP344" s="50"/>
      <c r="AQ344" s="50">
        <f t="shared" si="104"/>
        <v>69200</v>
      </c>
      <c r="AR344" s="50"/>
      <c r="AS344" s="1">
        <f t="shared" si="105"/>
        <v>69200</v>
      </c>
      <c r="AU344" s="1">
        <f t="shared" si="106"/>
        <v>69200</v>
      </c>
      <c r="AW344" s="1">
        <f t="shared" si="107"/>
        <v>69200</v>
      </c>
      <c r="AY344" s="1">
        <f t="shared" si="108"/>
        <v>69200</v>
      </c>
      <c r="BA344" s="1">
        <f t="shared" si="109"/>
        <v>69200</v>
      </c>
      <c r="BC344" s="1">
        <f t="shared" si="110"/>
        <v>69200</v>
      </c>
    </row>
    <row r="345" spans="1:55" ht="15.75" hidden="1" customHeight="1">
      <c r="A345" s="1" t="s">
        <v>46</v>
      </c>
      <c r="C345" s="1">
        <f t="shared" si="111"/>
        <v>65200</v>
      </c>
      <c r="E345" s="1">
        <f t="shared" si="112"/>
        <v>65200</v>
      </c>
      <c r="F345" s="1">
        <v>46500</v>
      </c>
      <c r="G345" s="1">
        <v>54500</v>
      </c>
      <c r="H345" s="1">
        <v>41500</v>
      </c>
      <c r="I345" s="1">
        <v>65200</v>
      </c>
      <c r="K345" s="32">
        <v>21700</v>
      </c>
      <c r="L345" s="32"/>
      <c r="M345" s="32">
        <v>22000</v>
      </c>
      <c r="N345" s="31">
        <v>22400</v>
      </c>
      <c r="O345" s="34">
        <v>23600</v>
      </c>
      <c r="P345" s="31">
        <v>25500</v>
      </c>
      <c r="Q345" s="36"/>
      <c r="R345" s="36">
        <v>26400</v>
      </c>
      <c r="S345" s="142">
        <v>27600</v>
      </c>
      <c r="T345" s="143">
        <v>32300</v>
      </c>
      <c r="U345" s="143">
        <v>35300</v>
      </c>
      <c r="V345" s="143"/>
      <c r="W345" s="31">
        <v>69000</v>
      </c>
      <c r="X345" s="31">
        <v>74600</v>
      </c>
      <c r="Y345" s="31">
        <v>82700</v>
      </c>
      <c r="Z345" s="31">
        <v>87300</v>
      </c>
      <c r="AA345" s="31"/>
      <c r="AB345" s="31">
        <v>92600</v>
      </c>
      <c r="AC345" s="31">
        <v>98300</v>
      </c>
      <c r="AD345" s="31">
        <v>109300</v>
      </c>
      <c r="AE345" s="30">
        <v>151400</v>
      </c>
      <c r="AF345" s="30"/>
      <c r="AG345" s="37">
        <v>159500</v>
      </c>
      <c r="AH345" s="37">
        <v>179300</v>
      </c>
      <c r="AI345" s="30">
        <v>183000</v>
      </c>
      <c r="AJ345" s="3"/>
      <c r="AK345" s="3"/>
      <c r="AL345" s="3"/>
      <c r="AO345" s="1">
        <f t="shared" si="103"/>
        <v>71300</v>
      </c>
      <c r="AP345" s="50"/>
      <c r="AQ345" s="50">
        <f t="shared" si="104"/>
        <v>71300</v>
      </c>
      <c r="AR345" s="50"/>
      <c r="AS345" s="1">
        <f t="shared" si="105"/>
        <v>71300</v>
      </c>
      <c r="AU345" s="1">
        <f t="shared" si="106"/>
        <v>71300</v>
      </c>
      <c r="AW345" s="1">
        <f t="shared" si="107"/>
        <v>71300</v>
      </c>
      <c r="AY345" s="1">
        <f t="shared" si="108"/>
        <v>71300</v>
      </c>
      <c r="BA345" s="1">
        <f t="shared" si="109"/>
        <v>71300</v>
      </c>
      <c r="BC345" s="1">
        <f t="shared" si="110"/>
        <v>71300</v>
      </c>
    </row>
    <row r="346" spans="1:55" hidden="1">
      <c r="A346" s="1" t="s">
        <v>49</v>
      </c>
      <c r="C346" s="1">
        <f t="shared" si="111"/>
        <v>67200</v>
      </c>
      <c r="E346" s="1">
        <f t="shared" si="112"/>
        <v>67200</v>
      </c>
      <c r="F346" s="1">
        <v>47900</v>
      </c>
      <c r="G346" s="1">
        <v>56100</v>
      </c>
      <c r="H346" s="1">
        <v>42700</v>
      </c>
      <c r="I346" s="1">
        <v>67200</v>
      </c>
      <c r="K346" s="33">
        <v>22400</v>
      </c>
      <c r="L346" s="33"/>
      <c r="M346" s="33">
        <v>22700</v>
      </c>
      <c r="N346" s="31">
        <v>23100</v>
      </c>
      <c r="O346" s="34">
        <v>24300</v>
      </c>
      <c r="P346" s="31">
        <v>26300</v>
      </c>
      <c r="Q346" s="36"/>
      <c r="R346" s="36">
        <v>27200</v>
      </c>
      <c r="S346" s="142">
        <v>28200</v>
      </c>
      <c r="T346" s="143">
        <v>33300</v>
      </c>
      <c r="U346" s="143">
        <v>36400</v>
      </c>
      <c r="V346" s="143"/>
      <c r="W346" s="30">
        <v>71100</v>
      </c>
      <c r="X346" s="30">
        <v>76800</v>
      </c>
      <c r="Y346" s="31">
        <v>85200</v>
      </c>
      <c r="Z346" s="31">
        <v>89900</v>
      </c>
      <c r="AA346" s="31"/>
      <c r="AB346" s="31">
        <v>95400</v>
      </c>
      <c r="AC346" s="31">
        <v>101200</v>
      </c>
      <c r="AD346" s="31">
        <v>112600</v>
      </c>
      <c r="AE346" s="30">
        <v>155900</v>
      </c>
      <c r="AF346" s="30"/>
      <c r="AG346" s="37">
        <v>164300</v>
      </c>
      <c r="AH346" s="37">
        <v>184700</v>
      </c>
      <c r="AI346" s="30">
        <v>188500</v>
      </c>
      <c r="AJ346" s="3"/>
      <c r="AK346" s="3"/>
      <c r="AL346" s="3"/>
      <c r="AO346" s="1">
        <f t="shared" si="103"/>
        <v>73400</v>
      </c>
      <c r="AP346" s="50"/>
      <c r="AQ346" s="50">
        <f t="shared" si="104"/>
        <v>73400</v>
      </c>
      <c r="AR346" s="50"/>
      <c r="AS346" s="1">
        <f t="shared" si="105"/>
        <v>73400</v>
      </c>
      <c r="AU346" s="1">
        <f t="shared" si="106"/>
        <v>73400</v>
      </c>
      <c r="AW346" s="1">
        <f t="shared" si="107"/>
        <v>73400</v>
      </c>
      <c r="AY346" s="1">
        <f t="shared" si="108"/>
        <v>73400</v>
      </c>
      <c r="BA346" s="1">
        <f t="shared" si="109"/>
        <v>73400</v>
      </c>
      <c r="BC346" s="1">
        <f t="shared" si="110"/>
        <v>73400</v>
      </c>
    </row>
    <row r="347" spans="1:55" hidden="1">
      <c r="A347" s="1" t="s">
        <v>47</v>
      </c>
      <c r="C347" s="1">
        <f t="shared" si="111"/>
        <v>69200</v>
      </c>
      <c r="E347" s="1">
        <f t="shared" si="112"/>
        <v>69200</v>
      </c>
      <c r="F347" s="1">
        <v>49300</v>
      </c>
      <c r="G347" s="1">
        <v>57800</v>
      </c>
      <c r="H347" s="1">
        <v>44000</v>
      </c>
      <c r="I347" s="1">
        <v>69200</v>
      </c>
      <c r="K347" s="31">
        <v>23100</v>
      </c>
      <c r="L347" s="31"/>
      <c r="M347" s="31">
        <v>23400</v>
      </c>
      <c r="N347" s="34">
        <v>23800</v>
      </c>
      <c r="O347" s="34">
        <v>25000</v>
      </c>
      <c r="P347" s="31">
        <v>27100</v>
      </c>
      <c r="Q347" s="36"/>
      <c r="R347" s="36">
        <v>28000</v>
      </c>
      <c r="S347" s="142">
        <v>29300</v>
      </c>
      <c r="T347" s="143">
        <v>34300</v>
      </c>
      <c r="U347" s="143">
        <v>37500</v>
      </c>
      <c r="V347" s="143"/>
      <c r="W347" s="31">
        <v>73200</v>
      </c>
      <c r="X347" s="31">
        <v>79100</v>
      </c>
      <c r="Y347" s="31">
        <v>87800</v>
      </c>
      <c r="Z347" s="31">
        <v>92600</v>
      </c>
      <c r="AA347" s="31"/>
      <c r="AB347" s="31">
        <v>98300</v>
      </c>
      <c r="AC347" s="37">
        <v>104200</v>
      </c>
      <c r="AD347" s="37">
        <v>116000</v>
      </c>
      <c r="AE347" s="30">
        <v>160600</v>
      </c>
      <c r="AF347" s="30"/>
      <c r="AG347" s="30">
        <v>169200</v>
      </c>
      <c r="AH347" s="30">
        <v>190200</v>
      </c>
      <c r="AI347" s="30">
        <v>194200</v>
      </c>
      <c r="AJ347" s="3"/>
      <c r="AK347" s="3"/>
      <c r="AL347" s="3"/>
      <c r="AO347" s="1">
        <f t="shared" si="103"/>
        <v>75600</v>
      </c>
      <c r="AP347" s="50"/>
      <c r="AQ347" s="50">
        <f t="shared" si="104"/>
        <v>75600</v>
      </c>
      <c r="AR347" s="50"/>
      <c r="AS347" s="1">
        <f t="shared" si="105"/>
        <v>75600</v>
      </c>
      <c r="AU347" s="1">
        <f t="shared" si="106"/>
        <v>75600</v>
      </c>
      <c r="AW347" s="1">
        <f t="shared" si="107"/>
        <v>75600</v>
      </c>
      <c r="AY347" s="1">
        <f t="shared" si="108"/>
        <v>75600</v>
      </c>
      <c r="BA347" s="1">
        <f t="shared" si="109"/>
        <v>75600</v>
      </c>
      <c r="BC347" s="1">
        <f t="shared" si="110"/>
        <v>75600</v>
      </c>
    </row>
    <row r="348" spans="1:55" hidden="1">
      <c r="A348" s="1" t="s">
        <v>48</v>
      </c>
      <c r="C348" s="1">
        <f t="shared" si="111"/>
        <v>71300</v>
      </c>
      <c r="E348" s="1">
        <f t="shared" si="112"/>
        <v>71300</v>
      </c>
      <c r="F348" s="1">
        <v>50800</v>
      </c>
      <c r="G348" s="1">
        <v>59500</v>
      </c>
      <c r="H348" s="1">
        <v>45300</v>
      </c>
      <c r="I348" s="1">
        <v>71300</v>
      </c>
      <c r="K348" s="30">
        <v>23800</v>
      </c>
      <c r="L348" s="30"/>
      <c r="M348" s="30">
        <v>24100</v>
      </c>
      <c r="N348" s="34">
        <v>24500</v>
      </c>
      <c r="O348" s="34">
        <v>25800</v>
      </c>
      <c r="P348" s="31">
        <v>27900</v>
      </c>
      <c r="Q348" s="36"/>
      <c r="R348" s="36">
        <v>28800</v>
      </c>
      <c r="S348" s="142">
        <v>30200</v>
      </c>
      <c r="T348" s="143">
        <v>35300</v>
      </c>
      <c r="U348" s="143">
        <v>38600</v>
      </c>
      <c r="V348" s="143"/>
      <c r="W348" s="31">
        <v>75400</v>
      </c>
      <c r="X348" s="31">
        <v>81500</v>
      </c>
      <c r="Y348" s="30">
        <v>90400</v>
      </c>
      <c r="Z348" s="30">
        <v>95400</v>
      </c>
      <c r="AA348" s="30"/>
      <c r="AB348" s="30">
        <v>101200</v>
      </c>
      <c r="AC348" s="37">
        <v>107300</v>
      </c>
      <c r="AD348" s="37">
        <v>119500</v>
      </c>
      <c r="AE348" s="30">
        <v>165400</v>
      </c>
      <c r="AF348" s="30"/>
      <c r="AG348" s="37">
        <v>174300</v>
      </c>
      <c r="AH348" s="37">
        <v>195900</v>
      </c>
      <c r="AI348" s="37">
        <v>200000</v>
      </c>
      <c r="AJ348" s="3"/>
      <c r="AK348" s="3"/>
      <c r="AL348" s="3"/>
      <c r="AO348" s="1">
        <f t="shared" si="103"/>
        <v>77900</v>
      </c>
      <c r="AP348" s="50"/>
      <c r="AQ348" s="50">
        <f t="shared" si="104"/>
        <v>77900</v>
      </c>
      <c r="AR348" s="50"/>
      <c r="AS348" s="1">
        <f t="shared" si="105"/>
        <v>77900</v>
      </c>
      <c r="AU348" s="1">
        <f t="shared" si="106"/>
        <v>77900</v>
      </c>
      <c r="AW348" s="1">
        <f t="shared" si="107"/>
        <v>77900</v>
      </c>
      <c r="AY348" s="1">
        <f t="shared" si="108"/>
        <v>77900</v>
      </c>
      <c r="BA348" s="1">
        <f t="shared" si="109"/>
        <v>77900</v>
      </c>
      <c r="BC348" s="1">
        <f t="shared" si="110"/>
        <v>77900</v>
      </c>
    </row>
    <row r="349" spans="1:55" hidden="1">
      <c r="C349" s="1">
        <f t="shared" si="111"/>
        <v>73400</v>
      </c>
      <c r="E349" s="1">
        <f t="shared" si="112"/>
        <v>73400</v>
      </c>
      <c r="F349" s="1">
        <v>52300</v>
      </c>
      <c r="G349" s="1">
        <v>61300</v>
      </c>
      <c r="H349" s="1">
        <v>46700</v>
      </c>
      <c r="I349" s="1">
        <v>73400</v>
      </c>
      <c r="K349" s="31">
        <v>24500</v>
      </c>
      <c r="L349" s="31"/>
      <c r="M349" s="31">
        <v>24800</v>
      </c>
      <c r="N349" s="31">
        <v>25200</v>
      </c>
      <c r="O349" s="31">
        <v>26600</v>
      </c>
      <c r="P349" s="31">
        <v>28700</v>
      </c>
      <c r="Q349" s="36"/>
      <c r="R349" s="36">
        <v>29700</v>
      </c>
      <c r="S349" s="142">
        <v>31100</v>
      </c>
      <c r="T349" s="143">
        <v>36400</v>
      </c>
      <c r="U349" s="143">
        <v>39800</v>
      </c>
      <c r="V349" s="143"/>
      <c r="W349" s="31">
        <v>77700</v>
      </c>
      <c r="X349" s="31">
        <v>83900</v>
      </c>
      <c r="Y349" s="31">
        <v>93100</v>
      </c>
      <c r="Z349" s="31">
        <v>98300</v>
      </c>
      <c r="AA349" s="31"/>
      <c r="AB349" s="31">
        <v>104200</v>
      </c>
      <c r="AC349" s="37">
        <v>110500</v>
      </c>
      <c r="AD349" s="37">
        <v>123100</v>
      </c>
      <c r="AE349" s="30">
        <v>170400</v>
      </c>
      <c r="AF349" s="30"/>
      <c r="AG349" s="30">
        <v>179500</v>
      </c>
      <c r="AH349" s="30">
        <v>201800</v>
      </c>
      <c r="AI349" s="37">
        <v>206000</v>
      </c>
      <c r="AJ349" s="3"/>
      <c r="AK349" s="3"/>
      <c r="AL349" s="3"/>
      <c r="AO349" s="1">
        <f t="shared" si="103"/>
        <v>80200</v>
      </c>
      <c r="AP349" s="50"/>
      <c r="AQ349" s="50">
        <f t="shared" si="104"/>
        <v>80200</v>
      </c>
      <c r="AR349" s="50"/>
      <c r="AS349" s="1">
        <f t="shared" si="105"/>
        <v>80200</v>
      </c>
      <c r="AU349" s="1">
        <f t="shared" si="106"/>
        <v>80200</v>
      </c>
      <c r="AW349" s="1">
        <f t="shared" si="107"/>
        <v>80200</v>
      </c>
      <c r="AY349" s="1">
        <f t="shared" si="108"/>
        <v>80200</v>
      </c>
      <c r="BA349" s="1">
        <f t="shared" si="109"/>
        <v>80200</v>
      </c>
      <c r="BC349" s="1">
        <f t="shared" si="110"/>
        <v>80200</v>
      </c>
    </row>
    <row r="350" spans="1:55" hidden="1">
      <c r="C350" s="1">
        <f t="shared" si="111"/>
        <v>75600</v>
      </c>
      <c r="E350" s="1">
        <f t="shared" si="112"/>
        <v>75600</v>
      </c>
      <c r="F350" s="1">
        <v>53900</v>
      </c>
      <c r="G350" s="1">
        <v>63100</v>
      </c>
      <c r="H350" s="1">
        <v>48100</v>
      </c>
      <c r="I350" s="1">
        <v>75600</v>
      </c>
      <c r="K350" s="31">
        <v>25200</v>
      </c>
      <c r="L350" s="31"/>
      <c r="M350" s="31">
        <v>25500</v>
      </c>
      <c r="N350" s="34">
        <v>26000</v>
      </c>
      <c r="O350" s="30">
        <v>27400</v>
      </c>
      <c r="P350" s="31">
        <v>29600</v>
      </c>
      <c r="Q350" s="36"/>
      <c r="R350" s="36">
        <v>30600</v>
      </c>
      <c r="S350" s="142">
        <v>32000</v>
      </c>
      <c r="T350" s="143">
        <v>37500</v>
      </c>
      <c r="U350" s="143">
        <v>41000</v>
      </c>
      <c r="V350" s="143"/>
      <c r="W350" s="31">
        <v>80000</v>
      </c>
      <c r="X350" s="31">
        <v>86400</v>
      </c>
      <c r="Y350" s="30">
        <v>95900</v>
      </c>
      <c r="Z350" s="30">
        <v>101200</v>
      </c>
      <c r="AA350" s="30"/>
      <c r="AB350" s="30">
        <v>107300</v>
      </c>
      <c r="AC350" s="30">
        <v>113800</v>
      </c>
      <c r="AD350" s="30">
        <v>126800</v>
      </c>
      <c r="AE350" s="30">
        <v>175500</v>
      </c>
      <c r="AF350" s="30"/>
      <c r="AG350" s="30">
        <v>184900</v>
      </c>
      <c r="AH350" s="30">
        <v>207900</v>
      </c>
      <c r="AI350" s="31">
        <v>212200</v>
      </c>
      <c r="AJ350" s="3"/>
      <c r="AK350" s="3"/>
      <c r="AL350" s="3"/>
      <c r="AO350" s="1">
        <f t="shared" si="103"/>
        <v>82600</v>
      </c>
      <c r="AP350" s="50"/>
      <c r="AQ350" s="50">
        <f t="shared" si="104"/>
        <v>82600</v>
      </c>
      <c r="AR350" s="50"/>
      <c r="AS350" s="1">
        <f t="shared" si="105"/>
        <v>82600</v>
      </c>
      <c r="AU350" s="1">
        <f t="shared" si="106"/>
        <v>82600</v>
      </c>
      <c r="AW350" s="1">
        <f t="shared" si="107"/>
        <v>82600</v>
      </c>
      <c r="AY350" s="1">
        <f t="shared" si="108"/>
        <v>82600</v>
      </c>
      <c r="BA350" s="1">
        <f t="shared" si="109"/>
        <v>82600</v>
      </c>
      <c r="BC350" s="1">
        <f t="shared" si="110"/>
        <v>82600</v>
      </c>
    </row>
    <row r="351" spans="1:55" hidden="1">
      <c r="C351" s="1">
        <f t="shared" si="111"/>
        <v>77900</v>
      </c>
      <c r="E351" s="1">
        <f t="shared" si="112"/>
        <v>77900</v>
      </c>
      <c r="F351" s="1">
        <v>55500</v>
      </c>
      <c r="G351" s="1">
        <v>65000</v>
      </c>
      <c r="H351" s="1">
        <v>49500</v>
      </c>
      <c r="I351" s="1">
        <v>77900</v>
      </c>
      <c r="K351" s="31">
        <v>26000</v>
      </c>
      <c r="L351" s="31"/>
      <c r="M351" s="31">
        <v>26300</v>
      </c>
      <c r="N351" s="34">
        <v>26800</v>
      </c>
      <c r="O351" s="31">
        <v>28200</v>
      </c>
      <c r="P351" s="31">
        <v>30500</v>
      </c>
      <c r="Q351" s="36"/>
      <c r="R351" s="36">
        <v>31500</v>
      </c>
      <c r="S351" s="142">
        <v>33000</v>
      </c>
      <c r="T351" s="143">
        <v>38600</v>
      </c>
      <c r="U351" s="143">
        <v>42200</v>
      </c>
      <c r="V351" s="143"/>
      <c r="W351" s="31">
        <v>82400</v>
      </c>
      <c r="X351" s="31">
        <v>89000</v>
      </c>
      <c r="Y351" s="31">
        <v>98800</v>
      </c>
      <c r="Z351" s="31">
        <v>104200</v>
      </c>
      <c r="AA351" s="31"/>
      <c r="AB351" s="31">
        <v>110500</v>
      </c>
      <c r="AC351" s="37">
        <v>117200</v>
      </c>
      <c r="AD351" s="37">
        <v>130600</v>
      </c>
      <c r="AE351" s="30">
        <v>180800</v>
      </c>
      <c r="AF351" s="30"/>
      <c r="AG351" s="37">
        <v>190400</v>
      </c>
      <c r="AH351" s="37">
        <v>214100</v>
      </c>
      <c r="AI351" s="30">
        <v>218600</v>
      </c>
      <c r="AJ351" s="3"/>
      <c r="AK351" s="3"/>
      <c r="AL351" s="3"/>
      <c r="AO351" s="1">
        <f t="shared" si="103"/>
        <v>85100</v>
      </c>
      <c r="AP351" s="50"/>
      <c r="AQ351" s="50">
        <f t="shared" si="104"/>
        <v>85100</v>
      </c>
      <c r="AR351" s="50"/>
      <c r="AS351" s="1">
        <f t="shared" si="105"/>
        <v>85100</v>
      </c>
      <c r="AU351" s="1">
        <f t="shared" si="106"/>
        <v>85100</v>
      </c>
      <c r="AW351" s="1">
        <f t="shared" si="107"/>
        <v>85100</v>
      </c>
      <c r="AY351" s="1">
        <f t="shared" si="108"/>
        <v>85100</v>
      </c>
      <c r="BA351" s="1">
        <f t="shared" si="109"/>
        <v>85100</v>
      </c>
      <c r="BC351" s="1">
        <f t="shared" si="110"/>
        <v>85100</v>
      </c>
    </row>
    <row r="352" spans="1:55" hidden="1">
      <c r="C352" s="1">
        <f t="shared" si="111"/>
        <v>80200</v>
      </c>
      <c r="E352" s="1">
        <f t="shared" si="112"/>
        <v>80200</v>
      </c>
      <c r="F352" s="1">
        <v>57200</v>
      </c>
      <c r="G352" s="1">
        <v>67000</v>
      </c>
      <c r="H352" s="1">
        <v>51000</v>
      </c>
      <c r="I352" s="1">
        <v>80200</v>
      </c>
      <c r="K352" s="31">
        <v>26800</v>
      </c>
      <c r="L352" s="31"/>
      <c r="M352" s="31">
        <v>27100</v>
      </c>
      <c r="N352" s="31">
        <v>27600</v>
      </c>
      <c r="O352" s="31">
        <v>29000</v>
      </c>
      <c r="P352" s="31">
        <v>31400</v>
      </c>
      <c r="Q352" s="36"/>
      <c r="R352" s="36">
        <v>32400</v>
      </c>
      <c r="S352" s="142">
        <v>34000</v>
      </c>
      <c r="T352" s="143">
        <v>39800</v>
      </c>
      <c r="U352" s="143">
        <v>43500</v>
      </c>
      <c r="V352" s="143"/>
      <c r="W352" s="31">
        <v>84900</v>
      </c>
      <c r="X352" s="31">
        <v>91700</v>
      </c>
      <c r="Y352" s="37">
        <v>101800</v>
      </c>
      <c r="Z352" s="37">
        <v>107300</v>
      </c>
      <c r="AA352" s="37"/>
      <c r="AB352" s="37">
        <v>113800</v>
      </c>
      <c r="AC352" s="30">
        <v>120700</v>
      </c>
      <c r="AD352" s="30">
        <v>134500</v>
      </c>
      <c r="AE352" s="30">
        <v>186200</v>
      </c>
      <c r="AF352" s="30"/>
      <c r="AG352" s="37">
        <v>196100</v>
      </c>
      <c r="AH352" s="37"/>
      <c r="AI352" s="30"/>
      <c r="AJ352" s="3"/>
      <c r="AK352" s="3"/>
      <c r="AL352" s="3"/>
      <c r="AO352" s="1">
        <f t="shared" si="103"/>
        <v>87700</v>
      </c>
      <c r="AP352" s="50"/>
      <c r="AQ352" s="50">
        <f t="shared" si="104"/>
        <v>87700</v>
      </c>
      <c r="AR352" s="50"/>
      <c r="AS352" s="1">
        <f t="shared" si="105"/>
        <v>87700</v>
      </c>
      <c r="AU352" s="1">
        <f t="shared" si="106"/>
        <v>87700</v>
      </c>
      <c r="AW352" s="1">
        <f t="shared" si="107"/>
        <v>87700</v>
      </c>
      <c r="AY352" s="1">
        <f t="shared" si="108"/>
        <v>87700</v>
      </c>
      <c r="BA352" s="1">
        <f t="shared" si="109"/>
        <v>87700</v>
      </c>
      <c r="BC352" s="1">
        <f t="shared" si="110"/>
        <v>87700</v>
      </c>
    </row>
    <row r="353" spans="3:55" hidden="1">
      <c r="C353" s="1">
        <f t="shared" si="111"/>
        <v>82600</v>
      </c>
      <c r="E353" s="1">
        <f t="shared" si="112"/>
        <v>82600</v>
      </c>
      <c r="F353" s="1">
        <v>58900</v>
      </c>
      <c r="G353" s="1">
        <v>69000</v>
      </c>
      <c r="H353" s="1">
        <v>52500</v>
      </c>
      <c r="I353" s="1">
        <v>82600</v>
      </c>
      <c r="K353" s="31">
        <v>27600</v>
      </c>
      <c r="L353" s="31"/>
      <c r="M353" s="31">
        <v>27900</v>
      </c>
      <c r="N353" s="30">
        <v>28400</v>
      </c>
      <c r="O353" s="31">
        <v>29900</v>
      </c>
      <c r="P353" s="31">
        <v>32300</v>
      </c>
      <c r="Q353" s="36"/>
      <c r="R353" s="36">
        <v>33400</v>
      </c>
      <c r="S353" s="142">
        <v>35000</v>
      </c>
      <c r="T353" s="143">
        <v>41000</v>
      </c>
      <c r="U353" s="143">
        <v>44800</v>
      </c>
      <c r="V353" s="143"/>
      <c r="W353" s="31">
        <v>87400</v>
      </c>
      <c r="X353" s="31">
        <v>94500</v>
      </c>
      <c r="Y353" s="37">
        <v>104900</v>
      </c>
      <c r="Z353" s="37">
        <v>110500</v>
      </c>
      <c r="AA353" s="37"/>
      <c r="AB353" s="37">
        <v>117200</v>
      </c>
      <c r="AC353" s="37">
        <v>124300</v>
      </c>
      <c r="AD353" s="37">
        <v>138500</v>
      </c>
      <c r="AE353" s="30">
        <v>191800</v>
      </c>
      <c r="AF353" s="30"/>
      <c r="AG353" s="31">
        <v>202000</v>
      </c>
      <c r="AH353" s="31"/>
      <c r="AI353" s="148"/>
      <c r="AJ353" s="3"/>
      <c r="AK353" s="3"/>
      <c r="AL353" s="3"/>
      <c r="AO353" s="1">
        <f t="shared" si="103"/>
        <v>90300</v>
      </c>
      <c r="AP353" s="50"/>
      <c r="AQ353" s="50">
        <f t="shared" si="104"/>
        <v>90300</v>
      </c>
      <c r="AR353" s="50"/>
      <c r="AS353" s="1">
        <f t="shared" si="105"/>
        <v>90300</v>
      </c>
      <c r="AU353" s="1">
        <f t="shared" si="106"/>
        <v>90300</v>
      </c>
      <c r="AW353" s="1">
        <f t="shared" si="107"/>
        <v>90300</v>
      </c>
      <c r="AY353" s="1">
        <f t="shared" si="108"/>
        <v>90300</v>
      </c>
      <c r="BA353" s="1">
        <f t="shared" si="109"/>
        <v>90300</v>
      </c>
      <c r="BC353" s="1">
        <f t="shared" si="110"/>
        <v>90300</v>
      </c>
    </row>
    <row r="354" spans="3:55" hidden="1">
      <c r="C354" s="1">
        <f t="shared" si="111"/>
        <v>85100</v>
      </c>
      <c r="E354" s="1">
        <f t="shared" si="112"/>
        <v>85100</v>
      </c>
      <c r="F354" s="1">
        <v>60700</v>
      </c>
      <c r="G354" s="1">
        <v>71100</v>
      </c>
      <c r="H354" s="1">
        <v>54100</v>
      </c>
      <c r="I354" s="1">
        <v>85100</v>
      </c>
      <c r="K354" s="31">
        <v>28400</v>
      </c>
      <c r="L354" s="31"/>
      <c r="M354" s="31">
        <v>28700</v>
      </c>
      <c r="N354" s="31">
        <v>29300</v>
      </c>
      <c r="O354" s="31">
        <v>30800</v>
      </c>
      <c r="P354" s="31">
        <v>33300</v>
      </c>
      <c r="Q354" s="36"/>
      <c r="R354" s="36">
        <v>34400</v>
      </c>
      <c r="S354" s="142">
        <v>36100</v>
      </c>
      <c r="T354" s="143">
        <v>42200</v>
      </c>
      <c r="U354" s="143">
        <v>46100</v>
      </c>
      <c r="V354" s="143"/>
      <c r="W354" s="31">
        <v>90000</v>
      </c>
      <c r="X354" s="31">
        <v>97300</v>
      </c>
      <c r="Y354" s="37">
        <v>108000</v>
      </c>
      <c r="Z354" s="37">
        <v>113800</v>
      </c>
      <c r="AA354" s="37"/>
      <c r="AB354" s="37">
        <v>120700</v>
      </c>
      <c r="AC354" s="37">
        <v>128000</v>
      </c>
      <c r="AD354" s="37">
        <v>142700</v>
      </c>
      <c r="AE354" s="30">
        <v>197600</v>
      </c>
      <c r="AF354" s="30"/>
      <c r="AG354" s="30">
        <v>208100</v>
      </c>
      <c r="AH354" s="30"/>
      <c r="AI354" s="148"/>
      <c r="AJ354" s="3"/>
      <c r="AK354" s="3"/>
      <c r="AL354" s="3"/>
      <c r="AO354" s="1">
        <f t="shared" si="103"/>
        <v>93000</v>
      </c>
      <c r="AP354" s="50"/>
      <c r="AQ354" s="50">
        <f t="shared" si="104"/>
        <v>93000</v>
      </c>
      <c r="AR354" s="50"/>
      <c r="AS354" s="1">
        <f t="shared" si="105"/>
        <v>93000</v>
      </c>
      <c r="AU354" s="1">
        <f t="shared" si="106"/>
        <v>93000</v>
      </c>
      <c r="AW354" s="1">
        <f t="shared" si="107"/>
        <v>93000</v>
      </c>
      <c r="AY354" s="1">
        <f t="shared" si="108"/>
        <v>93000</v>
      </c>
      <c r="BA354" s="1">
        <f t="shared" si="109"/>
        <v>93000</v>
      </c>
      <c r="BC354" s="1">
        <f t="shared" si="110"/>
        <v>93000</v>
      </c>
    </row>
    <row r="355" spans="3:55" hidden="1">
      <c r="C355" s="1">
        <f t="shared" si="111"/>
        <v>87700</v>
      </c>
      <c r="E355" s="1">
        <f t="shared" si="112"/>
        <v>87700</v>
      </c>
      <c r="F355" s="1">
        <v>62500</v>
      </c>
      <c r="G355" s="1">
        <v>73200</v>
      </c>
      <c r="H355" s="1">
        <v>55700</v>
      </c>
      <c r="I355" s="1">
        <v>87700</v>
      </c>
      <c r="K355" s="31">
        <v>29300</v>
      </c>
      <c r="L355" s="31"/>
      <c r="M355" s="31">
        <v>29600</v>
      </c>
      <c r="N355" s="31">
        <v>30200</v>
      </c>
      <c r="O355" s="31">
        <v>31700</v>
      </c>
      <c r="P355" s="31">
        <v>34300</v>
      </c>
      <c r="Q355" s="36"/>
      <c r="R355" s="36">
        <v>35400</v>
      </c>
      <c r="S355" s="142">
        <v>37200</v>
      </c>
      <c r="T355" s="143">
        <v>43500</v>
      </c>
      <c r="U355" s="143">
        <v>47500</v>
      </c>
      <c r="V355" s="143"/>
      <c r="W355" s="31">
        <v>92700</v>
      </c>
      <c r="X355" s="31">
        <v>100200</v>
      </c>
      <c r="Y355" s="30">
        <v>111200</v>
      </c>
      <c r="Z355" s="30">
        <v>117200</v>
      </c>
      <c r="AA355" s="30"/>
      <c r="AB355" s="30">
        <v>124300</v>
      </c>
      <c r="AC355" s="37">
        <v>131800</v>
      </c>
      <c r="AD355" s="37">
        <v>147000</v>
      </c>
      <c r="AE355" s="34">
        <v>203500</v>
      </c>
      <c r="AF355" s="34"/>
      <c r="AG355" s="30"/>
      <c r="AH355" s="30"/>
      <c r="AI355" s="148"/>
      <c r="AJ355" s="3"/>
      <c r="AK355" s="3"/>
      <c r="AL355" s="3"/>
      <c r="AO355" s="1">
        <f t="shared" si="103"/>
        <v>95800</v>
      </c>
      <c r="AP355" s="50"/>
      <c r="AQ355" s="50">
        <f t="shared" si="104"/>
        <v>95800</v>
      </c>
      <c r="AR355" s="50"/>
      <c r="AS355" s="1">
        <f t="shared" si="105"/>
        <v>95800</v>
      </c>
      <c r="AU355" s="1">
        <f t="shared" si="106"/>
        <v>95800</v>
      </c>
      <c r="AW355" s="1">
        <f t="shared" si="107"/>
        <v>95800</v>
      </c>
      <c r="AY355" s="1">
        <f t="shared" si="108"/>
        <v>95800</v>
      </c>
      <c r="BA355" s="1">
        <f t="shared" si="109"/>
        <v>95800</v>
      </c>
      <c r="BC355" s="1">
        <f t="shared" si="110"/>
        <v>95800</v>
      </c>
    </row>
    <row r="356" spans="3:55" hidden="1">
      <c r="C356" s="1">
        <f t="shared" si="111"/>
        <v>90300</v>
      </c>
      <c r="E356" s="1">
        <f t="shared" si="112"/>
        <v>90300</v>
      </c>
      <c r="F356" s="1">
        <v>64400</v>
      </c>
      <c r="G356" s="1">
        <v>75400</v>
      </c>
      <c r="H356" s="1">
        <v>57400</v>
      </c>
      <c r="I356" s="1">
        <v>90300</v>
      </c>
      <c r="K356" s="31">
        <v>30200</v>
      </c>
      <c r="L356" s="31"/>
      <c r="M356" s="31">
        <v>30500</v>
      </c>
      <c r="N356" s="31">
        <v>31100</v>
      </c>
      <c r="O356" s="31">
        <v>32700</v>
      </c>
      <c r="P356" s="31">
        <v>35300</v>
      </c>
      <c r="Q356" s="36"/>
      <c r="R356" s="36">
        <v>36500</v>
      </c>
      <c r="S356" s="142">
        <v>38300</v>
      </c>
      <c r="T356" s="143">
        <v>44800</v>
      </c>
      <c r="U356" s="143">
        <v>48900</v>
      </c>
      <c r="V356" s="143"/>
      <c r="W356" s="31">
        <v>95500</v>
      </c>
      <c r="X356" s="31">
        <v>103200</v>
      </c>
      <c r="Y356" s="30">
        <v>114500</v>
      </c>
      <c r="Z356" s="30">
        <v>120700</v>
      </c>
      <c r="AA356" s="30"/>
      <c r="AB356" s="30">
        <v>128000</v>
      </c>
      <c r="AC356" s="30">
        <v>135800</v>
      </c>
      <c r="AD356" s="30">
        <v>151400</v>
      </c>
      <c r="AE356" s="34"/>
      <c r="AF356" s="34"/>
      <c r="AG356" s="148"/>
      <c r="AH356" s="148"/>
      <c r="AI356" s="148"/>
      <c r="AJ356" s="3"/>
      <c r="AK356" s="3"/>
      <c r="AL356" s="3"/>
      <c r="AO356" s="1">
        <f t="shared" si="103"/>
        <v>98700</v>
      </c>
      <c r="AP356" s="50"/>
      <c r="AQ356" s="50">
        <f t="shared" si="104"/>
        <v>98700</v>
      </c>
      <c r="AR356" s="50"/>
      <c r="AS356" s="1">
        <f t="shared" si="105"/>
        <v>98700</v>
      </c>
      <c r="AU356" s="1">
        <f t="shared" si="106"/>
        <v>98700</v>
      </c>
      <c r="AW356" s="1">
        <f t="shared" si="107"/>
        <v>98700</v>
      </c>
      <c r="AY356" s="1">
        <f t="shared" si="108"/>
        <v>98700</v>
      </c>
      <c r="BA356" s="1">
        <f t="shared" si="109"/>
        <v>98700</v>
      </c>
      <c r="BC356" s="1">
        <f t="shared" si="110"/>
        <v>98700</v>
      </c>
    </row>
    <row r="357" spans="3:55" hidden="1">
      <c r="C357" s="1">
        <f t="shared" si="111"/>
        <v>93000</v>
      </c>
      <c r="E357" s="1">
        <f t="shared" si="112"/>
        <v>93000</v>
      </c>
      <c r="F357" s="1">
        <v>66300</v>
      </c>
      <c r="G357" s="1">
        <v>77700</v>
      </c>
      <c r="H357" s="1">
        <v>59100</v>
      </c>
      <c r="I357" s="1">
        <v>93000</v>
      </c>
      <c r="K357" s="34">
        <v>31100</v>
      </c>
      <c r="L357" s="34"/>
      <c r="M357" s="34">
        <v>31400</v>
      </c>
      <c r="N357" s="31">
        <v>32000</v>
      </c>
      <c r="O357" s="31">
        <v>33700</v>
      </c>
      <c r="P357" s="31">
        <v>36400</v>
      </c>
      <c r="Q357" s="36"/>
      <c r="R357" s="36">
        <v>37600</v>
      </c>
      <c r="S357" s="142">
        <v>39400</v>
      </c>
      <c r="T357" s="143">
        <v>46100</v>
      </c>
      <c r="U357" s="143">
        <v>50400</v>
      </c>
      <c r="V357" s="143"/>
      <c r="W357" s="31">
        <v>98400</v>
      </c>
      <c r="X357" s="31">
        <v>106300</v>
      </c>
      <c r="Y357" s="30">
        <v>117900</v>
      </c>
      <c r="Z357" s="30">
        <v>124300</v>
      </c>
      <c r="AA357" s="30"/>
      <c r="AB357" s="30">
        <v>131800</v>
      </c>
      <c r="AC357" s="37">
        <v>139900</v>
      </c>
      <c r="AD357" s="37">
        <v>155900</v>
      </c>
      <c r="AE357" s="30"/>
      <c r="AF357" s="30"/>
      <c r="AG357" s="148"/>
      <c r="AH357" s="148"/>
      <c r="AI357" s="148"/>
      <c r="AJ357" s="3"/>
      <c r="AK357" s="3"/>
      <c r="AL357" s="3"/>
      <c r="AO357" s="1">
        <f t="shared" si="103"/>
        <v>101700</v>
      </c>
      <c r="AP357" s="50"/>
      <c r="AQ357" s="50">
        <f t="shared" si="104"/>
        <v>101700</v>
      </c>
      <c r="AR357" s="50"/>
      <c r="AS357" s="1">
        <f t="shared" si="105"/>
        <v>101700</v>
      </c>
      <c r="AU357" s="1">
        <f t="shared" si="106"/>
        <v>101700</v>
      </c>
      <c r="AW357" s="1">
        <f t="shared" si="107"/>
        <v>101700</v>
      </c>
      <c r="AY357" s="1">
        <f t="shared" si="108"/>
        <v>101700</v>
      </c>
      <c r="BA357" s="1">
        <f t="shared" si="109"/>
        <v>101700</v>
      </c>
      <c r="BC357" s="1">
        <f t="shared" si="110"/>
        <v>101700</v>
      </c>
    </row>
    <row r="358" spans="3:55" hidden="1">
      <c r="C358" s="1">
        <f t="shared" si="111"/>
        <v>95800</v>
      </c>
      <c r="E358" s="1">
        <f t="shared" si="112"/>
        <v>95800</v>
      </c>
      <c r="F358" s="31">
        <v>68300</v>
      </c>
      <c r="G358" s="35">
        <v>80000</v>
      </c>
      <c r="H358" s="30">
        <v>60900</v>
      </c>
      <c r="I358" s="31">
        <v>95800</v>
      </c>
      <c r="J358" s="31"/>
      <c r="K358" s="34">
        <v>32000</v>
      </c>
      <c r="L358" s="34"/>
      <c r="M358" s="34">
        <v>32300</v>
      </c>
      <c r="N358" s="31">
        <v>33000</v>
      </c>
      <c r="O358" s="31">
        <v>34700</v>
      </c>
      <c r="P358" s="30">
        <v>37500</v>
      </c>
      <c r="Q358" s="35"/>
      <c r="R358" s="35">
        <v>38700</v>
      </c>
      <c r="S358" s="142">
        <v>40600</v>
      </c>
      <c r="T358" s="144">
        <v>47500</v>
      </c>
      <c r="U358" s="144">
        <v>51900</v>
      </c>
      <c r="V358" s="144"/>
      <c r="W358" s="37">
        <v>101400</v>
      </c>
      <c r="X358" s="37">
        <v>109500</v>
      </c>
      <c r="Y358" s="37">
        <v>121400</v>
      </c>
      <c r="Z358" s="37">
        <v>128000</v>
      </c>
      <c r="AA358" s="37"/>
      <c r="AB358" s="37">
        <v>135800</v>
      </c>
      <c r="AC358" s="37">
        <v>144100</v>
      </c>
      <c r="AD358" s="37">
        <v>160600</v>
      </c>
      <c r="AE358" s="148"/>
      <c r="AF358" s="148"/>
      <c r="AG358" s="148"/>
      <c r="AH358" s="148"/>
      <c r="AI358" s="148"/>
      <c r="AJ358" s="3"/>
      <c r="AK358" s="3"/>
      <c r="AL358" s="3"/>
      <c r="AO358" s="1">
        <f t="shared" si="103"/>
        <v>104800</v>
      </c>
      <c r="AP358" s="50"/>
      <c r="AQ358" s="50">
        <f t="shared" si="104"/>
        <v>104800</v>
      </c>
      <c r="AR358" s="50"/>
      <c r="AS358" s="1">
        <f t="shared" si="105"/>
        <v>104800</v>
      </c>
      <c r="AU358" s="1">
        <f t="shared" si="106"/>
        <v>104800</v>
      </c>
      <c r="AW358" s="1">
        <f t="shared" si="107"/>
        <v>104800</v>
      </c>
      <c r="AY358" s="1">
        <f t="shared" si="108"/>
        <v>104800</v>
      </c>
      <c r="BA358" s="1">
        <f t="shared" si="109"/>
        <v>104800</v>
      </c>
      <c r="BC358" s="1">
        <f t="shared" si="110"/>
        <v>104800</v>
      </c>
    </row>
    <row r="359" spans="3:55" hidden="1">
      <c r="C359" s="1">
        <f t="shared" si="111"/>
        <v>98700</v>
      </c>
      <c r="E359" s="1">
        <f t="shared" si="112"/>
        <v>98700</v>
      </c>
      <c r="F359" s="31">
        <v>70300</v>
      </c>
      <c r="G359" s="36">
        <v>82400</v>
      </c>
      <c r="H359" s="31">
        <v>62700</v>
      </c>
      <c r="I359" s="31">
        <v>98700</v>
      </c>
      <c r="J359" s="31"/>
      <c r="K359" s="31">
        <v>33000</v>
      </c>
      <c r="L359" s="31"/>
      <c r="M359" s="31">
        <v>33300</v>
      </c>
      <c r="N359" s="31">
        <v>34000</v>
      </c>
      <c r="O359" s="31">
        <v>35700</v>
      </c>
      <c r="P359" s="31">
        <v>38600</v>
      </c>
      <c r="Q359" s="36"/>
      <c r="R359" s="36">
        <v>39900</v>
      </c>
      <c r="S359" s="142">
        <v>41800</v>
      </c>
      <c r="T359" s="143">
        <v>48900</v>
      </c>
      <c r="U359" s="143">
        <v>53500</v>
      </c>
      <c r="V359" s="143"/>
      <c r="W359" s="37">
        <v>104400</v>
      </c>
      <c r="X359" s="37">
        <v>112800</v>
      </c>
      <c r="Y359" s="37">
        <v>125000</v>
      </c>
      <c r="Z359" s="37">
        <v>131800</v>
      </c>
      <c r="AA359" s="37"/>
      <c r="AB359" s="37">
        <v>139900</v>
      </c>
      <c r="AC359" s="37">
        <v>148400</v>
      </c>
      <c r="AD359" s="37">
        <v>165400</v>
      </c>
      <c r="AE359" s="148"/>
      <c r="AF359" s="148"/>
      <c r="AG359" s="148"/>
      <c r="AH359" s="148"/>
      <c r="AI359" s="148"/>
      <c r="AJ359" s="3"/>
      <c r="AK359" s="3"/>
      <c r="AL359" s="3"/>
      <c r="AO359" s="1">
        <f t="shared" si="103"/>
        <v>107900</v>
      </c>
      <c r="AP359" s="50"/>
      <c r="AQ359" s="50">
        <f t="shared" si="104"/>
        <v>107900</v>
      </c>
      <c r="AR359" s="50"/>
      <c r="AS359" s="1">
        <f t="shared" si="105"/>
        <v>107900</v>
      </c>
      <c r="AU359" s="1">
        <f t="shared" si="106"/>
        <v>107900</v>
      </c>
      <c r="AW359" s="1">
        <f t="shared" si="107"/>
        <v>107900</v>
      </c>
      <c r="AY359" s="1">
        <f t="shared" si="108"/>
        <v>107900</v>
      </c>
      <c r="BA359" s="1">
        <f t="shared" si="109"/>
        <v>107900</v>
      </c>
      <c r="BC359" s="1">
        <f t="shared" si="110"/>
        <v>107900</v>
      </c>
    </row>
    <row r="360" spans="3:55" hidden="1">
      <c r="C360" s="1">
        <f t="shared" si="111"/>
        <v>101700</v>
      </c>
      <c r="E360" s="1">
        <f t="shared" si="112"/>
        <v>101700</v>
      </c>
      <c r="F360" s="30">
        <v>72400</v>
      </c>
      <c r="G360" s="35">
        <v>84900</v>
      </c>
      <c r="H360" s="31">
        <v>64600</v>
      </c>
      <c r="I360" s="37">
        <v>101700</v>
      </c>
      <c r="J360" s="37"/>
      <c r="K360" s="31">
        <v>34000</v>
      </c>
      <c r="L360" s="31"/>
      <c r="M360" s="31">
        <v>34300</v>
      </c>
      <c r="N360" s="31">
        <v>35000</v>
      </c>
      <c r="O360" s="30">
        <v>36800</v>
      </c>
      <c r="P360" s="31">
        <v>39800</v>
      </c>
      <c r="Q360" s="36"/>
      <c r="R360" s="36">
        <v>41100</v>
      </c>
      <c r="S360" s="142">
        <v>43300</v>
      </c>
      <c r="T360" s="143">
        <v>50400</v>
      </c>
      <c r="U360" s="143">
        <v>55100</v>
      </c>
      <c r="V360" s="143"/>
      <c r="W360" s="37">
        <v>107500</v>
      </c>
      <c r="X360" s="37">
        <v>116200</v>
      </c>
      <c r="Y360" s="30">
        <v>128800</v>
      </c>
      <c r="Z360" s="30">
        <v>135800</v>
      </c>
      <c r="AA360" s="30"/>
      <c r="AB360" s="30">
        <v>144100</v>
      </c>
      <c r="AC360" s="30">
        <v>152900</v>
      </c>
      <c r="AD360" s="30">
        <v>170400</v>
      </c>
      <c r="AE360" s="3"/>
      <c r="AF360" s="3"/>
      <c r="AG360" s="3"/>
      <c r="AH360" s="3"/>
      <c r="AI360" s="3"/>
      <c r="AJ360" s="3"/>
      <c r="AK360" s="3"/>
      <c r="AL360" s="3"/>
      <c r="AO360" s="1">
        <f t="shared" si="103"/>
        <v>111100</v>
      </c>
      <c r="AP360" s="50"/>
      <c r="AQ360" s="50">
        <f t="shared" si="104"/>
        <v>111100</v>
      </c>
      <c r="AR360" s="50"/>
      <c r="AS360" s="1">
        <f t="shared" si="105"/>
        <v>111100</v>
      </c>
      <c r="AU360" s="1">
        <f t="shared" si="106"/>
        <v>111100</v>
      </c>
      <c r="AW360" s="1">
        <f t="shared" si="107"/>
        <v>111100</v>
      </c>
      <c r="AY360" s="1">
        <f t="shared" si="108"/>
        <v>111100</v>
      </c>
      <c r="BA360" s="1">
        <f t="shared" si="109"/>
        <v>111100</v>
      </c>
      <c r="BC360" s="1">
        <f t="shared" si="110"/>
        <v>111100</v>
      </c>
    </row>
    <row r="361" spans="3:55" hidden="1">
      <c r="C361" s="1">
        <f t="shared" si="111"/>
        <v>104800</v>
      </c>
      <c r="E361" s="1">
        <f t="shared" si="112"/>
        <v>104800</v>
      </c>
      <c r="F361" s="31">
        <v>74600</v>
      </c>
      <c r="G361" s="35">
        <v>87400</v>
      </c>
      <c r="H361" s="31">
        <v>66500</v>
      </c>
      <c r="I361" s="37">
        <v>104800</v>
      </c>
      <c r="J361" s="37"/>
      <c r="K361" s="31">
        <v>35000</v>
      </c>
      <c r="L361" s="31"/>
      <c r="M361" s="31">
        <v>35300</v>
      </c>
      <c r="N361" s="31">
        <v>36100</v>
      </c>
      <c r="O361" s="31">
        <v>37900</v>
      </c>
      <c r="P361" s="34">
        <v>41000</v>
      </c>
      <c r="Q361" s="145"/>
      <c r="R361" s="145">
        <v>42300</v>
      </c>
      <c r="S361" s="142">
        <v>44400</v>
      </c>
      <c r="T361" s="146">
        <v>51900</v>
      </c>
      <c r="U361" s="146">
        <v>56800</v>
      </c>
      <c r="V361" s="146"/>
      <c r="W361" s="30">
        <v>110700</v>
      </c>
      <c r="X361" s="30">
        <v>119700</v>
      </c>
      <c r="Y361" s="37">
        <v>132700</v>
      </c>
      <c r="Z361" s="37">
        <v>139900</v>
      </c>
      <c r="AA361" s="37"/>
      <c r="AB361" s="37">
        <v>148400</v>
      </c>
      <c r="AC361" s="30">
        <v>157500</v>
      </c>
      <c r="AD361" s="30">
        <v>175500</v>
      </c>
      <c r="AE361" s="3"/>
      <c r="AF361" s="3"/>
      <c r="AG361" s="3"/>
      <c r="AH361" s="3"/>
      <c r="AI361" s="3"/>
      <c r="AJ361" s="3"/>
      <c r="AK361" s="3"/>
      <c r="AL361" s="3"/>
      <c r="AO361" s="1">
        <f t="shared" si="103"/>
        <v>114400</v>
      </c>
      <c r="AP361" s="50"/>
      <c r="AQ361" s="50">
        <f t="shared" si="104"/>
        <v>114400</v>
      </c>
      <c r="AR361" s="50"/>
      <c r="AS361" s="1">
        <f t="shared" si="105"/>
        <v>114400</v>
      </c>
      <c r="AU361" s="1">
        <f t="shared" si="106"/>
        <v>114400</v>
      </c>
      <c r="AW361" s="1">
        <f t="shared" si="107"/>
        <v>114400</v>
      </c>
      <c r="AY361" s="1">
        <f t="shared" si="108"/>
        <v>114400</v>
      </c>
      <c r="BA361" s="1">
        <f t="shared" si="109"/>
        <v>114400</v>
      </c>
      <c r="BC361" s="1">
        <f t="shared" si="110"/>
        <v>114400</v>
      </c>
    </row>
    <row r="362" spans="3:55" hidden="1">
      <c r="C362" s="1">
        <f t="shared" si="111"/>
        <v>107900</v>
      </c>
      <c r="E362" s="1">
        <f t="shared" si="112"/>
        <v>107900</v>
      </c>
      <c r="F362" s="31">
        <v>76800</v>
      </c>
      <c r="G362" s="36">
        <v>90000</v>
      </c>
      <c r="H362" s="30">
        <v>68500</v>
      </c>
      <c r="I362" s="37">
        <v>107900</v>
      </c>
      <c r="J362" s="37"/>
      <c r="K362" s="31">
        <v>36100</v>
      </c>
      <c r="L362" s="31"/>
      <c r="M362" s="31">
        <v>36400</v>
      </c>
      <c r="N362" s="31">
        <v>37200</v>
      </c>
      <c r="O362" s="31">
        <v>39000</v>
      </c>
      <c r="P362" s="34">
        <v>42200</v>
      </c>
      <c r="Q362" s="145"/>
      <c r="R362" s="145">
        <v>43600</v>
      </c>
      <c r="S362" s="142">
        <v>45700</v>
      </c>
      <c r="T362" s="146">
        <v>53500</v>
      </c>
      <c r="U362" s="146">
        <v>58500</v>
      </c>
      <c r="V362" s="146"/>
      <c r="W362" s="30">
        <v>114000</v>
      </c>
      <c r="X362" s="30">
        <v>123300</v>
      </c>
      <c r="Y362" s="30">
        <v>136700</v>
      </c>
      <c r="Z362" s="30">
        <v>144100</v>
      </c>
      <c r="AA362" s="30"/>
      <c r="AB362" s="30">
        <v>152900</v>
      </c>
      <c r="AC362" s="37">
        <v>162200</v>
      </c>
      <c r="AD362" s="37">
        <v>180800</v>
      </c>
      <c r="AE362" s="3"/>
      <c r="AF362" s="3"/>
      <c r="AG362" s="3"/>
      <c r="AH362" s="3"/>
      <c r="AI362" s="3"/>
      <c r="AJ362" s="3"/>
      <c r="AK362" s="3"/>
      <c r="AL362" s="3"/>
      <c r="AO362" s="1">
        <f t="shared" si="103"/>
        <v>117800</v>
      </c>
      <c r="AP362" s="50"/>
      <c r="AQ362" s="50">
        <f t="shared" si="104"/>
        <v>117800</v>
      </c>
      <c r="AR362" s="50"/>
      <c r="AS362" s="1">
        <f t="shared" si="105"/>
        <v>117800</v>
      </c>
      <c r="AU362" s="1">
        <f t="shared" si="106"/>
        <v>117800</v>
      </c>
      <c r="AW362" s="1">
        <f t="shared" si="107"/>
        <v>117800</v>
      </c>
      <c r="AY362" s="1">
        <f t="shared" si="108"/>
        <v>117800</v>
      </c>
      <c r="BA362" s="1">
        <f t="shared" si="109"/>
        <v>117800</v>
      </c>
      <c r="BC362" s="1">
        <f t="shared" si="110"/>
        <v>117800</v>
      </c>
    </row>
    <row r="363" spans="3:55" hidden="1">
      <c r="C363" s="1">
        <f t="shared" si="111"/>
        <v>111100</v>
      </c>
      <c r="E363" s="1">
        <f t="shared" si="112"/>
        <v>111100</v>
      </c>
      <c r="F363" s="30">
        <v>79100</v>
      </c>
      <c r="G363" s="36">
        <v>92700</v>
      </c>
      <c r="H363" s="31">
        <v>70600</v>
      </c>
      <c r="I363" s="30">
        <v>111100</v>
      </c>
      <c r="J363" s="30"/>
      <c r="K363" s="34">
        <v>37200</v>
      </c>
      <c r="L363" s="34"/>
      <c r="M363" s="34">
        <v>37500</v>
      </c>
      <c r="N363" s="30">
        <v>38300</v>
      </c>
      <c r="O363" s="31">
        <v>40200</v>
      </c>
      <c r="P363" s="34">
        <v>43500</v>
      </c>
      <c r="Q363" s="145"/>
      <c r="R363" s="145">
        <v>44900</v>
      </c>
      <c r="S363" s="142">
        <v>47100</v>
      </c>
      <c r="T363" s="146">
        <v>55100</v>
      </c>
      <c r="U363" s="146">
        <v>60300</v>
      </c>
      <c r="V363" s="146"/>
      <c r="W363" s="30">
        <v>117400</v>
      </c>
      <c r="X363" s="30">
        <v>127000</v>
      </c>
      <c r="Y363" s="37">
        <v>140800</v>
      </c>
      <c r="Z363" s="37">
        <v>148400</v>
      </c>
      <c r="AA363" s="37"/>
      <c r="AB363" s="37">
        <v>157500</v>
      </c>
      <c r="AC363" s="37">
        <v>167100</v>
      </c>
      <c r="AD363" s="37">
        <v>186200</v>
      </c>
      <c r="AE363" s="3"/>
      <c r="AF363" s="3"/>
      <c r="AG363" s="3"/>
      <c r="AH363" s="3"/>
      <c r="AI363" s="3"/>
      <c r="AJ363" s="3"/>
      <c r="AK363" s="3"/>
      <c r="AL363" s="3"/>
      <c r="AO363" s="1">
        <f t="shared" si="103"/>
        <v>121300</v>
      </c>
      <c r="AP363" s="50"/>
      <c r="AQ363" s="50">
        <f t="shared" si="104"/>
        <v>121300</v>
      </c>
      <c r="AR363" s="50"/>
      <c r="AS363" s="1">
        <f t="shared" si="105"/>
        <v>121300</v>
      </c>
      <c r="AU363" s="1">
        <f t="shared" si="106"/>
        <v>121300</v>
      </c>
      <c r="AW363" s="1">
        <f t="shared" si="107"/>
        <v>121300</v>
      </c>
      <c r="AY363" s="1">
        <f t="shared" si="108"/>
        <v>121300</v>
      </c>
      <c r="BA363" s="1">
        <f t="shared" si="109"/>
        <v>121300</v>
      </c>
      <c r="BC363" s="1">
        <f t="shared" si="110"/>
        <v>121300</v>
      </c>
    </row>
    <row r="364" spans="3:55" hidden="1">
      <c r="C364" s="1">
        <f t="shared" si="111"/>
        <v>114400</v>
      </c>
      <c r="E364" s="1">
        <f t="shared" si="112"/>
        <v>114400</v>
      </c>
      <c r="F364" s="30">
        <v>81500</v>
      </c>
      <c r="G364" s="35">
        <v>95500</v>
      </c>
      <c r="H364" s="31">
        <v>72700</v>
      </c>
      <c r="I364" s="30">
        <v>114400</v>
      </c>
      <c r="J364" s="30"/>
      <c r="K364" s="34">
        <v>38300</v>
      </c>
      <c r="L364" s="34"/>
      <c r="M364" s="34">
        <v>38600</v>
      </c>
      <c r="N364" s="31">
        <v>39400</v>
      </c>
      <c r="O364" s="31">
        <v>41400</v>
      </c>
      <c r="P364" s="30">
        <v>44800</v>
      </c>
      <c r="Q364" s="35"/>
      <c r="R364" s="35">
        <v>46200</v>
      </c>
      <c r="S364" s="142">
        <v>48500</v>
      </c>
      <c r="T364" s="144">
        <v>56800</v>
      </c>
      <c r="U364" s="144">
        <v>62100</v>
      </c>
      <c r="V364" s="144"/>
      <c r="W364" s="37">
        <v>120900</v>
      </c>
      <c r="X364" s="37">
        <v>130800</v>
      </c>
      <c r="Y364" s="37">
        <v>145000</v>
      </c>
      <c r="Z364" s="37">
        <v>152900</v>
      </c>
      <c r="AA364" s="37"/>
      <c r="AB364" s="37">
        <v>162200</v>
      </c>
      <c r="AC364" s="30">
        <v>172100</v>
      </c>
      <c r="AD364" s="30">
        <v>191800</v>
      </c>
      <c r="AE364" s="3"/>
      <c r="AF364" s="3"/>
      <c r="AG364" s="3"/>
      <c r="AH364" s="3"/>
      <c r="AI364" s="3"/>
      <c r="AJ364" s="3"/>
      <c r="AK364" s="3"/>
      <c r="AL364" s="3"/>
      <c r="AO364" s="1">
        <f t="shared" si="103"/>
        <v>124900</v>
      </c>
      <c r="AP364" s="50"/>
      <c r="AQ364" s="50">
        <f t="shared" si="104"/>
        <v>124900</v>
      </c>
      <c r="AR364" s="50"/>
      <c r="AS364" s="1">
        <f t="shared" si="105"/>
        <v>124900</v>
      </c>
      <c r="AU364" s="1">
        <f t="shared" si="106"/>
        <v>124900</v>
      </c>
      <c r="AW364" s="1">
        <f t="shared" si="107"/>
        <v>124900</v>
      </c>
      <c r="AY364" s="1">
        <f t="shared" si="108"/>
        <v>124900</v>
      </c>
      <c r="BA364" s="1">
        <f t="shared" si="109"/>
        <v>124900</v>
      </c>
      <c r="BC364" s="1">
        <f t="shared" si="110"/>
        <v>124900</v>
      </c>
    </row>
    <row r="365" spans="3:55" hidden="1">
      <c r="C365" s="1">
        <f t="shared" si="111"/>
        <v>117800</v>
      </c>
      <c r="E365" s="1">
        <f t="shared" si="112"/>
        <v>117800</v>
      </c>
      <c r="F365" s="31">
        <v>83900</v>
      </c>
      <c r="G365" s="35">
        <v>98400</v>
      </c>
      <c r="H365" s="31">
        <v>74900</v>
      </c>
      <c r="I365" s="30">
        <v>117800</v>
      </c>
      <c r="J365" s="30"/>
      <c r="K365" s="34">
        <v>39400</v>
      </c>
      <c r="L365" s="34"/>
      <c r="M365" s="34">
        <v>39800</v>
      </c>
      <c r="N365" s="31">
        <v>40600</v>
      </c>
      <c r="O365" s="31">
        <v>42600</v>
      </c>
      <c r="P365" s="34">
        <v>46100</v>
      </c>
      <c r="Q365" s="145"/>
      <c r="R365" s="145">
        <v>47600</v>
      </c>
      <c r="S365" s="142">
        <v>50000</v>
      </c>
      <c r="T365" s="146">
        <v>58500</v>
      </c>
      <c r="U365" s="146">
        <v>64000</v>
      </c>
      <c r="V365" s="146"/>
      <c r="W365" s="37">
        <v>124500</v>
      </c>
      <c r="X365" s="37">
        <v>134700</v>
      </c>
      <c r="Y365" s="37">
        <v>149400</v>
      </c>
      <c r="Z365" s="37">
        <v>157500</v>
      </c>
      <c r="AA365" s="37"/>
      <c r="AB365" s="37">
        <v>167100</v>
      </c>
      <c r="AC365" s="30">
        <v>177300</v>
      </c>
      <c r="AD365" s="30">
        <v>197600</v>
      </c>
      <c r="AE365" s="3"/>
      <c r="AF365" s="3"/>
      <c r="AG365" s="3"/>
      <c r="AH365" s="3"/>
      <c r="AI365" s="3"/>
      <c r="AJ365" s="3"/>
      <c r="AK365" s="3"/>
      <c r="AL365" s="3"/>
      <c r="AO365" s="1">
        <f t="shared" si="103"/>
        <v>128600</v>
      </c>
      <c r="AP365" s="50"/>
      <c r="AQ365" s="50">
        <f t="shared" si="104"/>
        <v>128600</v>
      </c>
      <c r="AR365" s="50"/>
      <c r="AS365" s="1">
        <f t="shared" si="105"/>
        <v>128600</v>
      </c>
      <c r="AU365" s="1">
        <f t="shared" si="106"/>
        <v>128600</v>
      </c>
      <c r="AW365" s="1">
        <f t="shared" si="107"/>
        <v>128600</v>
      </c>
      <c r="AY365" s="1">
        <f t="shared" si="108"/>
        <v>128600</v>
      </c>
      <c r="BA365" s="1">
        <f t="shared" si="109"/>
        <v>128600</v>
      </c>
      <c r="BC365" s="1">
        <f t="shared" si="110"/>
        <v>128600</v>
      </c>
    </row>
    <row r="366" spans="3:55" hidden="1">
      <c r="C366" s="1">
        <f t="shared" si="111"/>
        <v>121300</v>
      </c>
      <c r="E366" s="1">
        <f t="shared" si="112"/>
        <v>121300</v>
      </c>
      <c r="F366" s="30">
        <v>86400</v>
      </c>
      <c r="G366" s="35">
        <v>101400</v>
      </c>
      <c r="H366" s="31">
        <v>77100</v>
      </c>
      <c r="I366" s="37">
        <v>121300</v>
      </c>
      <c r="J366" s="37"/>
      <c r="K366" s="31">
        <v>40600</v>
      </c>
      <c r="L366" s="31"/>
      <c r="M366" s="31">
        <v>41000</v>
      </c>
      <c r="N366" s="31">
        <v>41800</v>
      </c>
      <c r="O366" s="31">
        <v>43900</v>
      </c>
      <c r="P366" s="34">
        <v>47500</v>
      </c>
      <c r="Q366" s="145"/>
      <c r="R366" s="145">
        <v>49000</v>
      </c>
      <c r="S366" s="142">
        <v>51500</v>
      </c>
      <c r="T366" s="146">
        <v>60300</v>
      </c>
      <c r="U366" s="146">
        <v>65900</v>
      </c>
      <c r="V366" s="146"/>
      <c r="W366" s="37">
        <v>128200</v>
      </c>
      <c r="X366" s="37">
        <v>138700</v>
      </c>
      <c r="Y366" s="30">
        <v>153900</v>
      </c>
      <c r="Z366" s="30">
        <v>162200</v>
      </c>
      <c r="AA366" s="30"/>
      <c r="AB366" s="30">
        <v>172100</v>
      </c>
      <c r="AC366" s="30">
        <v>182600</v>
      </c>
      <c r="AD366" s="30">
        <v>203500</v>
      </c>
      <c r="AE366" s="3"/>
      <c r="AF366" s="3"/>
      <c r="AG366" s="3"/>
      <c r="AH366" s="3"/>
      <c r="AI366" s="3"/>
      <c r="AJ366" s="3"/>
      <c r="AK366" s="3"/>
      <c r="AL366" s="3"/>
      <c r="AO366" s="1">
        <f t="shared" si="103"/>
        <v>132500</v>
      </c>
      <c r="AP366" s="50"/>
      <c r="AQ366" s="50">
        <f t="shared" si="104"/>
        <v>132500</v>
      </c>
      <c r="AR366" s="50"/>
      <c r="AS366" s="1">
        <f t="shared" si="105"/>
        <v>132500</v>
      </c>
      <c r="AU366" s="1">
        <f t="shared" si="106"/>
        <v>132500</v>
      </c>
      <c r="AW366" s="1">
        <f t="shared" si="107"/>
        <v>132500</v>
      </c>
      <c r="AY366" s="1">
        <f t="shared" si="108"/>
        <v>132500</v>
      </c>
      <c r="BA366" s="1">
        <f t="shared" si="109"/>
        <v>132500</v>
      </c>
      <c r="BC366" s="1">
        <f t="shared" si="110"/>
        <v>132500</v>
      </c>
    </row>
    <row r="367" spans="3:55" hidden="1">
      <c r="C367" s="1">
        <f t="shared" si="111"/>
        <v>124900</v>
      </c>
      <c r="E367" s="1">
        <f t="shared" si="112"/>
        <v>124900</v>
      </c>
      <c r="F367" s="30">
        <v>89000</v>
      </c>
      <c r="G367" s="35">
        <v>104400</v>
      </c>
      <c r="H367" s="31">
        <v>79400</v>
      </c>
      <c r="I367" s="37">
        <v>124900</v>
      </c>
      <c r="J367" s="37"/>
      <c r="K367" s="31">
        <v>41800</v>
      </c>
      <c r="L367" s="31"/>
      <c r="M367" s="31">
        <v>42200</v>
      </c>
      <c r="N367" s="31">
        <v>43100</v>
      </c>
      <c r="O367" s="30">
        <v>45200</v>
      </c>
      <c r="P367" s="31">
        <v>48900</v>
      </c>
      <c r="Q367" s="36"/>
      <c r="R367" s="36">
        <v>50500</v>
      </c>
      <c r="S367" s="142">
        <v>53000</v>
      </c>
      <c r="T367" s="143">
        <v>62100</v>
      </c>
      <c r="U367" s="143">
        <v>67900</v>
      </c>
      <c r="V367" s="143"/>
      <c r="W367" s="30">
        <v>132000</v>
      </c>
      <c r="X367" s="30">
        <v>142900</v>
      </c>
      <c r="Y367" s="37">
        <v>158500</v>
      </c>
      <c r="Z367" s="37">
        <v>167100</v>
      </c>
      <c r="AA367" s="37"/>
      <c r="AB367" s="37">
        <v>177300</v>
      </c>
      <c r="AC367" s="30">
        <v>188100</v>
      </c>
      <c r="AD367" s="30"/>
      <c r="AE367" s="3"/>
      <c r="AF367" s="3"/>
      <c r="AG367" s="3"/>
      <c r="AH367" s="3"/>
      <c r="AI367" s="3"/>
      <c r="AJ367" s="3"/>
      <c r="AK367" s="3"/>
      <c r="AL367" s="3"/>
      <c r="AO367" s="1">
        <f t="shared" si="103"/>
        <v>136500</v>
      </c>
      <c r="AP367" s="50"/>
      <c r="AQ367" s="50">
        <f t="shared" si="104"/>
        <v>136500</v>
      </c>
      <c r="AR367" s="50"/>
      <c r="AS367" s="1">
        <f t="shared" si="105"/>
        <v>136500</v>
      </c>
      <c r="AU367" s="1">
        <f t="shared" si="106"/>
        <v>136500</v>
      </c>
      <c r="AW367" s="1">
        <f t="shared" si="107"/>
        <v>136500</v>
      </c>
      <c r="AY367" s="1">
        <f t="shared" si="108"/>
        <v>136500</v>
      </c>
      <c r="BA367" s="1">
        <f t="shared" si="109"/>
        <v>136500</v>
      </c>
      <c r="BC367" s="1">
        <f t="shared" si="110"/>
        <v>136500</v>
      </c>
    </row>
    <row r="368" spans="3:55" hidden="1">
      <c r="C368" s="1">
        <f t="shared" si="111"/>
        <v>128600</v>
      </c>
      <c r="E368" s="1">
        <f t="shared" si="112"/>
        <v>128600</v>
      </c>
      <c r="F368" s="30">
        <v>91700</v>
      </c>
      <c r="G368" s="35">
        <v>107500</v>
      </c>
      <c r="H368" s="30">
        <v>81800</v>
      </c>
      <c r="I368" s="37">
        <v>128600</v>
      </c>
      <c r="J368" s="37"/>
      <c r="K368" s="31">
        <v>43100</v>
      </c>
      <c r="L368" s="31"/>
      <c r="M368" s="31">
        <v>43500</v>
      </c>
      <c r="N368" s="31">
        <v>44400</v>
      </c>
      <c r="O368" s="31">
        <v>46600</v>
      </c>
      <c r="P368" s="30">
        <v>50400</v>
      </c>
      <c r="Q368" s="35"/>
      <c r="R368" s="35">
        <v>52000</v>
      </c>
      <c r="S368" s="142">
        <v>54600</v>
      </c>
      <c r="T368" s="144">
        <v>64000</v>
      </c>
      <c r="U368" s="144">
        <v>69900</v>
      </c>
      <c r="V368" s="144"/>
      <c r="W368" s="37">
        <v>136000</v>
      </c>
      <c r="X368" s="37">
        <v>147200</v>
      </c>
      <c r="Y368" s="37">
        <v>163300</v>
      </c>
      <c r="Z368" s="37">
        <v>172100</v>
      </c>
      <c r="AA368" s="37"/>
      <c r="AB368" s="37">
        <v>182600</v>
      </c>
      <c r="AC368" s="30">
        <v>193700</v>
      </c>
      <c r="AD368" s="30"/>
      <c r="AE368" s="3"/>
      <c r="AF368" s="3"/>
      <c r="AG368" s="3"/>
      <c r="AH368" s="3"/>
      <c r="AI368" s="3"/>
      <c r="AJ368" s="3"/>
      <c r="AK368" s="3"/>
      <c r="AL368" s="3"/>
      <c r="AO368" s="1">
        <f t="shared" si="103"/>
        <v>140600</v>
      </c>
      <c r="AP368" s="50"/>
      <c r="AQ368" s="50">
        <f t="shared" si="104"/>
        <v>140600</v>
      </c>
      <c r="AR368" s="50"/>
      <c r="AS368" s="1">
        <f t="shared" si="105"/>
        <v>140600</v>
      </c>
      <c r="AU368" s="1">
        <f t="shared" si="106"/>
        <v>140600</v>
      </c>
      <c r="AW368" s="1">
        <f t="shared" si="107"/>
        <v>140600</v>
      </c>
      <c r="AY368" s="1">
        <f t="shared" si="108"/>
        <v>140600</v>
      </c>
      <c r="BA368" s="1">
        <f t="shared" si="109"/>
        <v>140600</v>
      </c>
      <c r="BC368" s="1">
        <f t="shared" si="110"/>
        <v>140600</v>
      </c>
    </row>
    <row r="369" spans="1:55" hidden="1">
      <c r="C369" s="1">
        <f t="shared" si="111"/>
        <v>132500</v>
      </c>
      <c r="E369" s="1">
        <f t="shared" si="112"/>
        <v>132500</v>
      </c>
      <c r="F369" s="30">
        <v>94500</v>
      </c>
      <c r="G369" s="35">
        <v>110700</v>
      </c>
      <c r="H369" s="31">
        <v>84300</v>
      </c>
      <c r="I369" s="30">
        <v>132500</v>
      </c>
      <c r="J369" s="30"/>
      <c r="K369" s="31">
        <v>44400</v>
      </c>
      <c r="L369" s="31"/>
      <c r="M369" s="31">
        <v>44800</v>
      </c>
      <c r="N369" s="34">
        <v>45700</v>
      </c>
      <c r="O369" s="31">
        <v>48000</v>
      </c>
      <c r="P369" s="31">
        <v>51900</v>
      </c>
      <c r="Q369" s="36"/>
      <c r="R369" s="36">
        <v>53600</v>
      </c>
      <c r="S369" s="142">
        <v>56200</v>
      </c>
      <c r="T369" s="143">
        <v>65900</v>
      </c>
      <c r="U369" s="143">
        <v>72000</v>
      </c>
      <c r="V369" s="143"/>
      <c r="W369" s="37">
        <v>140100</v>
      </c>
      <c r="X369" s="37">
        <v>151600</v>
      </c>
      <c r="Y369" s="37">
        <v>168200</v>
      </c>
      <c r="Z369" s="37">
        <v>177300</v>
      </c>
      <c r="AA369" s="37"/>
      <c r="AB369" s="37">
        <v>188100</v>
      </c>
      <c r="AC369" s="37">
        <v>199500</v>
      </c>
      <c r="AD369" s="37"/>
      <c r="AE369" s="3"/>
      <c r="AF369" s="3"/>
      <c r="AG369" s="3"/>
      <c r="AH369" s="3"/>
      <c r="AI369" s="3"/>
      <c r="AJ369" s="3"/>
      <c r="AK369" s="3"/>
      <c r="AL369" s="3"/>
      <c r="AO369" s="1">
        <f t="shared" si="103"/>
        <v>144800</v>
      </c>
      <c r="AP369" s="50"/>
      <c r="AQ369" s="50">
        <f t="shared" si="104"/>
        <v>144800</v>
      </c>
      <c r="AR369" s="50"/>
      <c r="AS369" s="1">
        <f t="shared" si="105"/>
        <v>144800</v>
      </c>
      <c r="AU369" s="1">
        <f t="shared" si="106"/>
        <v>144800</v>
      </c>
      <c r="AW369" s="1">
        <f t="shared" si="107"/>
        <v>144800</v>
      </c>
      <c r="AY369" s="1">
        <f t="shared" si="108"/>
        <v>144800</v>
      </c>
      <c r="BA369" s="1">
        <f t="shared" si="109"/>
        <v>144800</v>
      </c>
      <c r="BC369" s="1">
        <f t="shared" si="110"/>
        <v>144800</v>
      </c>
    </row>
    <row r="370" spans="1:55" hidden="1">
      <c r="C370" s="1">
        <f t="shared" si="111"/>
        <v>136500</v>
      </c>
      <c r="E370" s="1">
        <f t="shared" si="112"/>
        <v>136500</v>
      </c>
      <c r="F370" s="30">
        <v>97300</v>
      </c>
      <c r="G370" s="35">
        <v>114000</v>
      </c>
      <c r="H370" s="31">
        <v>86800</v>
      </c>
      <c r="I370" s="30">
        <v>136500</v>
      </c>
      <c r="J370" s="30"/>
      <c r="K370" s="31">
        <v>45700</v>
      </c>
      <c r="L370" s="31"/>
      <c r="M370" s="31">
        <v>46100</v>
      </c>
      <c r="N370" s="30">
        <v>47100</v>
      </c>
      <c r="O370" s="31">
        <v>49400</v>
      </c>
      <c r="P370" s="31">
        <v>53500</v>
      </c>
      <c r="Q370" s="36"/>
      <c r="R370" s="36">
        <v>55200</v>
      </c>
      <c r="S370" s="142">
        <v>57900</v>
      </c>
      <c r="T370" s="143">
        <v>67900</v>
      </c>
      <c r="U370" s="143">
        <v>74200</v>
      </c>
      <c r="V370" s="143"/>
      <c r="W370" s="37">
        <v>144300</v>
      </c>
      <c r="X370" s="37">
        <v>156100</v>
      </c>
      <c r="Y370" s="37">
        <v>173200</v>
      </c>
      <c r="Z370" s="37">
        <v>182600</v>
      </c>
      <c r="AA370" s="37"/>
      <c r="AB370" s="37">
        <v>193700</v>
      </c>
      <c r="AC370" s="31"/>
      <c r="AD370" s="31"/>
      <c r="AE370" s="3"/>
      <c r="AF370" s="3"/>
      <c r="AG370" s="3"/>
      <c r="AH370" s="3"/>
      <c r="AI370" s="3"/>
      <c r="AJ370" s="3"/>
      <c r="AK370" s="3"/>
      <c r="AL370" s="3"/>
      <c r="AO370" s="1">
        <f t="shared" si="103"/>
        <v>149100</v>
      </c>
      <c r="AP370" s="50"/>
      <c r="AQ370" s="50">
        <f t="shared" si="104"/>
        <v>149100</v>
      </c>
      <c r="AR370" s="50"/>
      <c r="AS370" s="1">
        <f t="shared" si="105"/>
        <v>149100</v>
      </c>
      <c r="AU370" s="1">
        <f t="shared" si="106"/>
        <v>149100</v>
      </c>
      <c r="AW370" s="1">
        <f t="shared" si="107"/>
        <v>149100</v>
      </c>
      <c r="AY370" s="1">
        <f t="shared" si="108"/>
        <v>149100</v>
      </c>
      <c r="BA370" s="1">
        <f t="shared" si="109"/>
        <v>149100</v>
      </c>
      <c r="BC370" s="1">
        <f t="shared" si="110"/>
        <v>149100</v>
      </c>
    </row>
    <row r="371" spans="1:55" hidden="1">
      <c r="C371" s="1">
        <f t="shared" si="111"/>
        <v>140600</v>
      </c>
      <c r="E371" s="1">
        <f t="shared" si="112"/>
        <v>140600</v>
      </c>
      <c r="F371" s="30">
        <v>100200</v>
      </c>
      <c r="G371" s="35">
        <v>117400</v>
      </c>
      <c r="H371" s="30">
        <v>89400</v>
      </c>
      <c r="I371" s="37">
        <v>140600</v>
      </c>
      <c r="J371" s="37"/>
      <c r="K371" s="31">
        <v>47100</v>
      </c>
      <c r="L371" s="31"/>
      <c r="M371" s="31">
        <v>47500</v>
      </c>
      <c r="N371" s="34">
        <v>48500</v>
      </c>
      <c r="O371" s="31">
        <v>50900</v>
      </c>
      <c r="P371" s="31">
        <v>55100</v>
      </c>
      <c r="Q371" s="36"/>
      <c r="R371" s="36">
        <v>56900</v>
      </c>
      <c r="S371" s="142">
        <v>59600</v>
      </c>
      <c r="T371" s="143">
        <v>69900</v>
      </c>
      <c r="U371" s="143">
        <v>76400</v>
      </c>
      <c r="V371" s="143"/>
      <c r="W371" s="37">
        <v>148600</v>
      </c>
      <c r="X371" s="37">
        <v>160800</v>
      </c>
      <c r="Y371" s="30">
        <v>178400</v>
      </c>
      <c r="Z371" s="30">
        <v>188100</v>
      </c>
      <c r="AA371" s="30"/>
      <c r="AB371" s="30">
        <v>199500</v>
      </c>
      <c r="AC371" s="31"/>
      <c r="AD371" s="31"/>
      <c r="AE371" s="3"/>
      <c r="AF371" s="3"/>
      <c r="AG371" s="3"/>
      <c r="AH371" s="3"/>
      <c r="AI371" s="3"/>
      <c r="AJ371" s="3"/>
      <c r="AK371" s="3"/>
      <c r="AL371" s="3"/>
      <c r="AO371" s="1">
        <f t="shared" si="103"/>
        <v>153600</v>
      </c>
      <c r="AP371" s="50"/>
      <c r="AQ371" s="50">
        <f t="shared" si="104"/>
        <v>153600</v>
      </c>
      <c r="AR371" s="50"/>
      <c r="AS371" s="1">
        <f t="shared" si="105"/>
        <v>153600</v>
      </c>
      <c r="AU371" s="1">
        <f t="shared" si="106"/>
        <v>153600</v>
      </c>
      <c r="AW371" s="1">
        <f t="shared" si="107"/>
        <v>153600</v>
      </c>
      <c r="AY371" s="1">
        <f t="shared" si="108"/>
        <v>153600</v>
      </c>
      <c r="BA371" s="1">
        <f t="shared" si="109"/>
        <v>153600</v>
      </c>
      <c r="BC371" s="1">
        <f t="shared" si="110"/>
        <v>153600</v>
      </c>
    </row>
    <row r="372" spans="1:55" hidden="1">
      <c r="C372" s="1">
        <f t="shared" si="111"/>
        <v>144800</v>
      </c>
      <c r="E372" s="1">
        <f t="shared" si="112"/>
        <v>144800</v>
      </c>
      <c r="F372" s="30">
        <v>103200</v>
      </c>
      <c r="G372" s="35">
        <v>120900</v>
      </c>
      <c r="H372" s="30">
        <v>92100</v>
      </c>
      <c r="I372" s="37">
        <v>144800</v>
      </c>
      <c r="J372" s="37"/>
      <c r="K372" s="31">
        <v>48500</v>
      </c>
      <c r="L372" s="31"/>
      <c r="M372" s="31">
        <v>48900</v>
      </c>
      <c r="N372" s="34">
        <v>50000</v>
      </c>
      <c r="O372" s="31">
        <v>52400</v>
      </c>
      <c r="P372" s="31">
        <v>56800</v>
      </c>
      <c r="Q372" s="36"/>
      <c r="R372" s="36">
        <v>58600</v>
      </c>
      <c r="S372" s="142">
        <v>61400</v>
      </c>
      <c r="T372" s="143">
        <v>72000</v>
      </c>
      <c r="U372" s="143">
        <v>78700</v>
      </c>
      <c r="V372" s="143"/>
      <c r="W372" s="37">
        <v>153100</v>
      </c>
      <c r="X372" s="37">
        <v>165600</v>
      </c>
      <c r="Y372" s="37">
        <v>183800</v>
      </c>
      <c r="Z372" s="37">
        <v>193700</v>
      </c>
      <c r="AA372" s="37"/>
      <c r="AB372" s="37"/>
      <c r="AC372" s="148"/>
      <c r="AD372" s="148"/>
      <c r="AE372" s="3"/>
      <c r="AF372" s="3"/>
      <c r="AG372" s="3"/>
      <c r="AH372" s="3"/>
      <c r="AI372" s="3"/>
      <c r="AJ372" s="3"/>
      <c r="AK372" s="3"/>
      <c r="AL372" s="3"/>
      <c r="AO372" s="1">
        <f t="shared" si="103"/>
        <v>158200</v>
      </c>
      <c r="AP372" s="50"/>
      <c r="AQ372" s="50">
        <f t="shared" si="104"/>
        <v>158200</v>
      </c>
      <c r="AR372" s="50"/>
      <c r="AS372" s="1">
        <f t="shared" si="105"/>
        <v>158200</v>
      </c>
      <c r="AU372" s="1">
        <f t="shared" si="106"/>
        <v>158200</v>
      </c>
      <c r="AW372" s="1">
        <f t="shared" si="107"/>
        <v>158200</v>
      </c>
      <c r="AY372" s="1">
        <f t="shared" si="108"/>
        <v>158200</v>
      </c>
      <c r="BA372" s="1">
        <f t="shared" si="109"/>
        <v>158200</v>
      </c>
      <c r="BC372" s="1">
        <f t="shared" si="110"/>
        <v>158200</v>
      </c>
    </row>
    <row r="373" spans="1:55" hidden="1">
      <c r="C373" s="1">
        <f t="shared" si="111"/>
        <v>149100</v>
      </c>
      <c r="E373" s="1">
        <f t="shared" si="112"/>
        <v>149100</v>
      </c>
      <c r="F373" s="30">
        <v>106300</v>
      </c>
      <c r="G373" s="145">
        <v>124500</v>
      </c>
      <c r="H373" s="31">
        <v>94900</v>
      </c>
      <c r="I373" s="37">
        <v>149100</v>
      </c>
      <c r="J373" s="37"/>
      <c r="K373" s="31">
        <v>50000</v>
      </c>
      <c r="L373" s="31"/>
      <c r="M373" s="31">
        <v>50400</v>
      </c>
      <c r="N373" s="34">
        <v>51500</v>
      </c>
      <c r="O373" s="30">
        <v>54000</v>
      </c>
      <c r="P373" s="31">
        <v>58500</v>
      </c>
      <c r="Q373" s="36"/>
      <c r="R373" s="36">
        <v>60400</v>
      </c>
      <c r="S373" s="142">
        <v>63200</v>
      </c>
      <c r="T373" s="143">
        <v>74200</v>
      </c>
      <c r="U373" s="143">
        <v>81100</v>
      </c>
      <c r="V373" s="143"/>
      <c r="W373" s="37">
        <v>157700</v>
      </c>
      <c r="X373" s="37">
        <v>170600</v>
      </c>
      <c r="Y373" s="30">
        <v>189300</v>
      </c>
      <c r="Z373" s="30">
        <v>199500</v>
      </c>
      <c r="AA373" s="30"/>
      <c r="AB373" s="30"/>
      <c r="AC373" s="148"/>
      <c r="AD373" s="148"/>
      <c r="AE373" s="3"/>
      <c r="AF373" s="3"/>
      <c r="AG373" s="3"/>
      <c r="AH373" s="3"/>
      <c r="AI373" s="3"/>
      <c r="AJ373" s="3"/>
      <c r="AK373" s="3"/>
      <c r="AL373" s="3"/>
      <c r="AO373" s="1">
        <f t="shared" si="103"/>
        <v>162900</v>
      </c>
      <c r="AP373" s="50"/>
      <c r="AQ373" s="50">
        <f t="shared" si="104"/>
        <v>162900</v>
      </c>
      <c r="AR373" s="50"/>
      <c r="AS373" s="1">
        <f t="shared" si="105"/>
        <v>162900</v>
      </c>
      <c r="AU373" s="1">
        <f t="shared" si="106"/>
        <v>162900</v>
      </c>
      <c r="AW373" s="1">
        <f t="shared" si="107"/>
        <v>162900</v>
      </c>
      <c r="AY373" s="1">
        <f t="shared" si="108"/>
        <v>162900</v>
      </c>
      <c r="BA373" s="1">
        <f t="shared" si="109"/>
        <v>162900</v>
      </c>
      <c r="BC373" s="1">
        <f t="shared" si="110"/>
        <v>162900</v>
      </c>
    </row>
    <row r="374" spans="1:55" hidden="1">
      <c r="C374" s="1">
        <f t="shared" si="111"/>
        <v>153600</v>
      </c>
      <c r="E374" s="1">
        <f t="shared" si="112"/>
        <v>153600</v>
      </c>
      <c r="F374" s="30">
        <v>109500</v>
      </c>
      <c r="G374" s="35">
        <v>128200</v>
      </c>
      <c r="H374" s="30">
        <v>97700</v>
      </c>
      <c r="I374" s="30">
        <v>153600</v>
      </c>
      <c r="J374" s="30"/>
      <c r="K374" s="31">
        <v>51500</v>
      </c>
      <c r="L374" s="31"/>
      <c r="M374" s="31">
        <v>51900</v>
      </c>
      <c r="N374" s="34">
        <v>53000</v>
      </c>
      <c r="O374" s="33">
        <v>55600</v>
      </c>
      <c r="P374" s="31">
        <v>60300</v>
      </c>
      <c r="Q374" s="36"/>
      <c r="R374" s="36">
        <v>62200</v>
      </c>
      <c r="S374" s="142">
        <v>65100</v>
      </c>
      <c r="T374" s="143">
        <v>76400</v>
      </c>
      <c r="U374" s="143">
        <v>83500</v>
      </c>
      <c r="V374" s="143"/>
      <c r="W374" s="37">
        <v>162400</v>
      </c>
      <c r="X374" s="37">
        <v>175700</v>
      </c>
      <c r="Y374" s="37">
        <v>195000</v>
      </c>
      <c r="Z374" s="37"/>
      <c r="AA374" s="37"/>
      <c r="AB374" s="37"/>
      <c r="AC374" s="148"/>
      <c r="AD374" s="148"/>
      <c r="AE374" s="3"/>
      <c r="AF374" s="3"/>
      <c r="AG374" s="3"/>
      <c r="AH374" s="3"/>
      <c r="AI374" s="3"/>
      <c r="AJ374" s="3"/>
      <c r="AK374" s="3"/>
      <c r="AL374" s="3"/>
      <c r="AO374" s="1">
        <f t="shared" si="103"/>
        <v>0</v>
      </c>
      <c r="AP374" s="50"/>
      <c r="AQ374" s="50">
        <f t="shared" si="104"/>
        <v>0</v>
      </c>
      <c r="AR374" s="50"/>
      <c r="AS374" s="1">
        <f t="shared" si="105"/>
        <v>0</v>
      </c>
      <c r="AU374" s="1">
        <f t="shared" si="106"/>
        <v>0</v>
      </c>
      <c r="AW374" s="1">
        <f t="shared" si="107"/>
        <v>0</v>
      </c>
      <c r="AY374" s="1">
        <f t="shared" si="108"/>
        <v>0</v>
      </c>
      <c r="BA374" s="1">
        <f t="shared" si="109"/>
        <v>0</v>
      </c>
      <c r="BC374" s="1">
        <f t="shared" si="110"/>
        <v>0</v>
      </c>
    </row>
    <row r="375" spans="1:55" hidden="1">
      <c r="A375" s="3"/>
      <c r="B375" s="3"/>
      <c r="C375" s="1">
        <f t="shared" si="111"/>
        <v>158200</v>
      </c>
      <c r="D375" s="3"/>
      <c r="E375" s="1">
        <f t="shared" si="112"/>
        <v>158200</v>
      </c>
      <c r="F375" s="34">
        <v>112800</v>
      </c>
      <c r="G375" s="35">
        <v>132000</v>
      </c>
      <c r="H375" s="30">
        <v>100600</v>
      </c>
      <c r="I375" s="30">
        <v>158200</v>
      </c>
      <c r="J375" s="30"/>
      <c r="K375" s="31">
        <v>53000</v>
      </c>
      <c r="L375" s="31"/>
      <c r="M375" s="31">
        <v>53500</v>
      </c>
      <c r="N375" s="34">
        <v>54600</v>
      </c>
      <c r="O375" s="33">
        <v>57300</v>
      </c>
      <c r="P375" s="31">
        <v>62100</v>
      </c>
      <c r="Q375" s="36"/>
      <c r="R375" s="36">
        <v>64100</v>
      </c>
      <c r="S375" s="142">
        <v>67100</v>
      </c>
      <c r="T375" s="143">
        <v>78700</v>
      </c>
      <c r="U375" s="143">
        <v>86000</v>
      </c>
      <c r="V375" s="143"/>
      <c r="W375" s="37">
        <v>167300</v>
      </c>
      <c r="X375" s="37">
        <v>181000</v>
      </c>
      <c r="Y375" s="31"/>
      <c r="Z375" s="31"/>
      <c r="AA375" s="31"/>
      <c r="AB375" s="31"/>
      <c r="AC375" s="148"/>
      <c r="AD375" s="148"/>
      <c r="AE375" s="3"/>
      <c r="AF375" s="3"/>
      <c r="AG375" s="3"/>
      <c r="AH375" s="3"/>
      <c r="AI375" s="3"/>
      <c r="AJ375" s="3"/>
      <c r="AK375" s="3"/>
      <c r="AL375" s="3"/>
      <c r="AO375" s="1">
        <f t="shared" si="103"/>
        <v>0</v>
      </c>
      <c r="AP375" s="50"/>
      <c r="AQ375" s="50">
        <f t="shared" si="104"/>
        <v>0</v>
      </c>
      <c r="AR375" s="50"/>
      <c r="AS375" s="1">
        <f t="shared" si="105"/>
        <v>0</v>
      </c>
      <c r="AU375" s="1">
        <f t="shared" si="106"/>
        <v>0</v>
      </c>
      <c r="AW375" s="1">
        <f t="shared" si="107"/>
        <v>0</v>
      </c>
      <c r="AY375" s="1">
        <f t="shared" si="108"/>
        <v>0</v>
      </c>
      <c r="BA375" s="1">
        <f t="shared" si="109"/>
        <v>0</v>
      </c>
      <c r="BC375" s="1">
        <f t="shared" si="110"/>
        <v>0</v>
      </c>
    </row>
    <row r="376" spans="1:55" hidden="1">
      <c r="A376" s="3"/>
      <c r="B376" s="3"/>
      <c r="C376" s="1">
        <f t="shared" si="111"/>
        <v>162900</v>
      </c>
      <c r="D376" s="3"/>
      <c r="E376" s="1">
        <f t="shared" si="112"/>
        <v>162900</v>
      </c>
      <c r="F376" s="30">
        <v>116200</v>
      </c>
      <c r="G376" s="35">
        <v>136000</v>
      </c>
      <c r="H376" s="30">
        <v>103600</v>
      </c>
      <c r="I376" s="37">
        <v>162900</v>
      </c>
      <c r="J376" s="37"/>
      <c r="K376" s="31">
        <v>54600</v>
      </c>
      <c r="L376" s="31"/>
      <c r="M376" s="31">
        <v>55100</v>
      </c>
      <c r="N376" s="31">
        <v>56200</v>
      </c>
      <c r="O376" s="33">
        <v>59000</v>
      </c>
      <c r="P376" s="31">
        <v>64000</v>
      </c>
      <c r="Q376" s="36"/>
      <c r="R376" s="36">
        <v>66000</v>
      </c>
      <c r="S376" s="142">
        <v>69100</v>
      </c>
      <c r="T376" s="143">
        <v>81100</v>
      </c>
      <c r="U376" s="143">
        <v>88600</v>
      </c>
      <c r="V376" s="143"/>
      <c r="W376" s="37">
        <v>172300</v>
      </c>
      <c r="X376" s="37">
        <v>186400</v>
      </c>
      <c r="Y376" s="31"/>
      <c r="Z376" s="31"/>
      <c r="AA376" s="31"/>
      <c r="AB376" s="31"/>
      <c r="AC376" s="148"/>
      <c r="AD376" s="148"/>
      <c r="AE376" s="3"/>
      <c r="AF376" s="3"/>
      <c r="AG376" s="3"/>
      <c r="AH376" s="3"/>
      <c r="AI376" s="3"/>
      <c r="AJ376" s="3"/>
      <c r="AK376" s="3"/>
      <c r="AL376" s="3"/>
      <c r="AO376" s="1">
        <f t="shared" si="103"/>
        <v>0</v>
      </c>
      <c r="AP376" s="50"/>
      <c r="AQ376" s="50">
        <f t="shared" si="104"/>
        <v>0</v>
      </c>
      <c r="AR376" s="50"/>
      <c r="AS376" s="1">
        <f t="shared" si="105"/>
        <v>0</v>
      </c>
      <c r="AU376" s="1">
        <f t="shared" si="106"/>
        <v>0</v>
      </c>
      <c r="AW376" s="1">
        <f t="shared" si="107"/>
        <v>0</v>
      </c>
      <c r="AY376" s="1">
        <f t="shared" si="108"/>
        <v>0</v>
      </c>
      <c r="BA376" s="1">
        <f t="shared" si="109"/>
        <v>0</v>
      </c>
      <c r="BC376" s="1">
        <f t="shared" si="110"/>
        <v>0</v>
      </c>
    </row>
    <row r="377" spans="1:55" hidden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N377" s="50"/>
      <c r="AO377" s="1">
        <f t="shared" si="103"/>
        <v>0</v>
      </c>
      <c r="AP377" s="50"/>
      <c r="AQ377" s="50">
        <f t="shared" si="104"/>
        <v>0</v>
      </c>
      <c r="AS377" s="1">
        <f t="shared" si="105"/>
        <v>0</v>
      </c>
      <c r="AU377" s="1">
        <f t="shared" si="106"/>
        <v>0</v>
      </c>
      <c r="AW377" s="1">
        <f t="shared" si="107"/>
        <v>0</v>
      </c>
      <c r="AY377" s="1">
        <f t="shared" si="108"/>
        <v>0</v>
      </c>
      <c r="BA377" s="1">
        <f t="shared" si="109"/>
        <v>0</v>
      </c>
      <c r="BC377" s="1">
        <f t="shared" si="110"/>
        <v>0</v>
      </c>
    </row>
    <row r="378" spans="1:55" hidden="1">
      <c r="AO378" s="1">
        <f t="shared" si="103"/>
        <v>0</v>
      </c>
      <c r="AQ378" s="50">
        <f t="shared" si="104"/>
        <v>0</v>
      </c>
      <c r="AS378" s="1">
        <f t="shared" si="105"/>
        <v>0</v>
      </c>
      <c r="AU378" s="1">
        <f t="shared" si="106"/>
        <v>0</v>
      </c>
      <c r="AW378" s="1">
        <f t="shared" si="107"/>
        <v>0</v>
      </c>
      <c r="AY378" s="1">
        <f t="shared" si="108"/>
        <v>0</v>
      </c>
      <c r="BA378" s="1">
        <f t="shared" si="109"/>
        <v>0</v>
      </c>
      <c r="BC378" s="1">
        <f t="shared" si="110"/>
        <v>0</v>
      </c>
    </row>
    <row r="379" spans="1:55" hidden="1">
      <c r="AQ379" s="50">
        <f t="shared" si="104"/>
        <v>0</v>
      </c>
      <c r="AU379" s="1">
        <f t="shared" si="106"/>
        <v>0</v>
      </c>
      <c r="AW379" s="1">
        <f t="shared" si="107"/>
        <v>0</v>
      </c>
      <c r="AY379" s="1">
        <f t="shared" si="108"/>
        <v>0</v>
      </c>
      <c r="BA379" s="1">
        <f t="shared" si="109"/>
        <v>0</v>
      </c>
      <c r="BC379" s="1">
        <f t="shared" ref="BC379" si="113">IF($BC$39=4200,F382,IF($BC$39=4800,G382,IF($BC$39="5400A",I382,IF($BC$39=3600,H382,IF($BC$39=1700,K382,IF($BC$39=1750,M382,IF($BC$39=1900,N382,IF($BC$39=2000,O382,IF($BC$39="2400A",P382,IF($BC$39="2400B",R382,IF($BC$39="2400C",S382,IF($BC$39="2800A",T382,IF($BC$39="2800B",U382,IF($BC$39="5400B",W382,IF($BC$39=6000,X382,IF($BC$39=6600,Y382,IF($BC$39=6800,Z382,IF($BC$39=7200,AB382,IF($BC$39=7600,AC382,IF($BC$39=8200,AD382,IF($BC$39=8700,AE382,IF($BC$39=8900,AG382,IF($BC$39=9500,AH382,IF($BC$39=10000,AI382,""))))))))))))))))))))))))</f>
        <v>0</v>
      </c>
    </row>
    <row r="380" spans="1:55" hidden="1"/>
    <row r="381" spans="1:55" hidden="1"/>
    <row r="382" spans="1:55" hidden="1">
      <c r="AP382" s="161">
        <f>IF(AND($N$14="Fix Pay"),"0",$O$14*$H$5)</f>
        <v>54715.299999999996</v>
      </c>
      <c r="AQ382" s="1">
        <f>IF(AND($N$14="Fix Pay"),$I$14,$P$14)</f>
        <v>4800</v>
      </c>
      <c r="AT382" s="161">
        <f>IF(AND($S$14="Fix Pay"),"0",$T$14*$H$5)</f>
        <v>54715.299999999996</v>
      </c>
      <c r="AU382" s="1">
        <f>IF(AND($S$14="Fix Pay"),$I$14,$U$14)</f>
        <v>4800</v>
      </c>
      <c r="AX382" s="165">
        <f>IF(AND($X$14="Fix Pay"),"0",$Y$14*$H$5)</f>
        <v>56360.1</v>
      </c>
      <c r="AY382" s="1">
        <f>IF(AND($X$14="Fix Pay"),$I$14,$Z$14)</f>
        <v>4800</v>
      </c>
      <c r="BB382" s="165">
        <f>IF(AND($AC$14="Fix Pay"),"0",$AD$14*$H$5)</f>
        <v>56360.1</v>
      </c>
      <c r="BC382" s="1">
        <f>IF(AND($AC$14="Fix Pay"),$I$14,$AE$14)</f>
        <v>4800</v>
      </c>
    </row>
    <row r="383" spans="1:55" ht="15" hidden="1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40" t="s">
        <v>46</v>
      </c>
      <c r="L383" s="340"/>
      <c r="M383" s="340"/>
      <c r="N383" s="340"/>
      <c r="O383" s="340"/>
      <c r="P383" s="340"/>
      <c r="Q383" s="340"/>
      <c r="R383" s="340"/>
      <c r="S383" s="340"/>
      <c r="T383" s="340"/>
      <c r="U383" s="340"/>
      <c r="V383" s="245"/>
      <c r="W383" s="341" t="s">
        <v>47</v>
      </c>
      <c r="X383" s="341"/>
      <c r="Y383" s="341"/>
      <c r="Z383" s="341"/>
      <c r="AA383" s="341"/>
      <c r="AB383" s="341"/>
      <c r="AC383" s="341"/>
      <c r="AD383" s="341"/>
      <c r="AE383" s="342" t="s">
        <v>48</v>
      </c>
      <c r="AF383" s="342"/>
      <c r="AG383" s="342"/>
      <c r="AH383" s="342"/>
      <c r="AI383" s="342"/>
      <c r="AJ383" s="3"/>
      <c r="AK383" s="3"/>
      <c r="AL383" s="3"/>
      <c r="AO383" s="1">
        <f>AQ383</f>
        <v>31100</v>
      </c>
      <c r="AP383" s="162">
        <f>IF(AND($O$14=""),"",ROUND(AP382,0))</f>
        <v>54715</v>
      </c>
      <c r="AQ383" s="50">
        <f>IF($AQ$382=4200,F386,IF($AQ$382=4800,G386,IF($AQ$382="5400A",I386,IF($AQ$382=3600,H386,IF($AQ$382=1700,K386,IF($AQ$382=1750,M386,IF($AQ$382=1900,N386,IF($AQ$382=2000,O386,IF($AQ$382="2400A",P386,IF($AQ$382="2400B",R386,IF($AQ$382="2400C",S386,IF($AQ$382="2800A",T386,IF($AQ$382="2800B",U386,IF($AQ$382="5400B",W386,IF($AQ$382=6000,X386,IF($AQ$382=6600,Y386,IF($AQ$382=6800,Z386,IF($AQ$382=7200,AB386,IF($AQ$382=7600,AC386,IF($AQ$382=8200,AD386,IF($AQ$382=8700,AE386,IF($AQ$382=8900,AG386,IF($AQ$382=9500,AH386,IF($AQ$382=10000,AI386,""))))))))))))))))))))))))</f>
        <v>31100</v>
      </c>
      <c r="AR383" s="50"/>
      <c r="AS383" s="1">
        <f>AU383</f>
        <v>31100</v>
      </c>
      <c r="AT383" s="162">
        <f>IF(AND($T$14=""),"",ROUND(AT382,0))</f>
        <v>54715</v>
      </c>
      <c r="AU383" s="1">
        <f>IF($AU$382=4200,F386,IF($AU$382=4800,G386,IF($AU$382="5400A",I386,IF($AU$382=3600,H386,IF($AU$382=1700,K386,IF($AU$382=1750,M386,IF($AU$382=1900,N386,IF($AU$382=2000,O386,IF($AU$382="2400A",P386,IF($AU$382="2400B",R386,IF($AU$382="2400C",S386,IF($AU$382="2800A",T386,IF($AU$382="2800B",U386,IF($AU$382="5400B",W386,IF($AU$382=6000,X386,IF($AU$382=6600,Y386,IF($AU$382=6800,Z386,IF($AU$382=7200,AB386,IF($AU$382=7600,AC386,IF($AU$382=8200,AD386,IF($AU$382=8700,AE386,IF($AU$382=8900,AG386,IF($AU$382=9500,AH386,IF($AU$382=10000,AI386,""))))))))))))))))))))))))</f>
        <v>31100</v>
      </c>
      <c r="AW383" s="1">
        <f>AY383</f>
        <v>31100</v>
      </c>
      <c r="AX383" s="162">
        <f>IF(AND($Y$14=""),"",ROUND(AX382,0))</f>
        <v>56360</v>
      </c>
      <c r="AY383" s="1">
        <f>IF($AY$382=4200,F386,IF($AY$382=4800,G386,IF($AY$382="5400A",I386,IF($AY$382=3600,H386,IF($AY$382=1700,K386,IF($AY$382=1750,M386,IF($AY$382=1900,N386,IF($AY$382=2000,O386,IF($AY$382="2400A",P386,IF($AY$382="2400B",R386,IF($AY$382="2400C",S386,IF($AY$382="2800A",T386,IF($AY$382="2800B",U386,IF($AY$382="5400B",W386,IF($AY$382=6000,X386,IF($AY$382=6600,Y386,IF($AY$382=6800,Z386,IF($AY$382=7200,AB386,IF($AY$382=7600,AC386,IF($AY$382=8200,AD386,IF($AY$382=8700,AE386,IF($AY$382=8900,AG386,IF($AY$382=9500,AH386,IF($AY$382=10000,AI386,""))))))))))))))))))))))))</f>
        <v>31100</v>
      </c>
      <c r="BA383" s="1">
        <f>BC383</f>
        <v>31100</v>
      </c>
      <c r="BB383" s="162">
        <f>IF(AND($AD$14=""),"",ROUND(BB382,0))</f>
        <v>56360</v>
      </c>
      <c r="BC383" s="1">
        <f>IF($BC$382=4200,F386,IF($BC$382=4800,G386,IF($BC$382="5400A",I386,IF($BC$382=3600,H386,IF($BC$382=1700,K386,IF($BC$382=1750,M386,IF($BC$382=1900,N386,IF($BC$382=2000,O386,IF($BC$382="2400A",P386,IF($BC$382="2400B",R386,IF($BC$382="2400C",S386,IF($BC$382="2800A",T386,IF($BC$382="2800B",U386,IF($BC$382="5400B",W386,IF($BC$382=6000,X386,IF($BC$382=6600,Y386,IF($BC$382=6800,Z386,IF($BC$382=7200,AB386,IF($BC$382=7600,AC386,IF($BC$382=8200,AD386,IF($BC$382=8700,AE386,IF($BC$382=8900,AG386,IF($BC$382=9500,AH386,IF($BC$382=10000,AI386,""))))))))))))))))))))))))</f>
        <v>31100</v>
      </c>
    </row>
    <row r="384" spans="1:55" ht="15" hidden="1" customHeight="1">
      <c r="E384" s="1">
        <f>IF(AND(F14="Fix Pay"),I14,I14)</f>
        <v>4800</v>
      </c>
      <c r="F384" s="5"/>
      <c r="G384" s="344" t="s">
        <v>45</v>
      </c>
      <c r="H384" s="344"/>
      <c r="I384" s="6"/>
      <c r="J384" s="42"/>
      <c r="K384" s="28">
        <v>1700</v>
      </c>
      <c r="L384" s="28"/>
      <c r="M384" s="28">
        <v>1750</v>
      </c>
      <c r="N384" s="141">
        <v>1900</v>
      </c>
      <c r="O384" s="39">
        <v>2000</v>
      </c>
      <c r="P384" s="39" t="s">
        <v>74</v>
      </c>
      <c r="Q384" s="39"/>
      <c r="R384" s="39" t="s">
        <v>75</v>
      </c>
      <c r="S384" s="39" t="s">
        <v>76</v>
      </c>
      <c r="T384" s="40" t="s">
        <v>77</v>
      </c>
      <c r="U384" s="40" t="s">
        <v>78</v>
      </c>
      <c r="V384" s="40"/>
      <c r="W384" s="38" t="s">
        <v>80</v>
      </c>
      <c r="X384" s="38">
        <v>6000</v>
      </c>
      <c r="Y384" s="39">
        <v>6600</v>
      </c>
      <c r="Z384" s="39">
        <v>6800</v>
      </c>
      <c r="AA384" s="39"/>
      <c r="AB384" s="39">
        <v>7200</v>
      </c>
      <c r="AC384" s="38">
        <v>7600</v>
      </c>
      <c r="AD384" s="38">
        <v>8200</v>
      </c>
      <c r="AE384" s="39">
        <v>8700</v>
      </c>
      <c r="AF384" s="39"/>
      <c r="AG384" s="39">
        <v>8900</v>
      </c>
      <c r="AH384" s="39">
        <v>9500</v>
      </c>
      <c r="AI384" s="40">
        <v>10000</v>
      </c>
      <c r="AJ384" s="3"/>
      <c r="AK384" s="3"/>
      <c r="AL384" s="3"/>
      <c r="AO384" s="1">
        <f t="shared" ref="AO384:AO427" si="114">AQ384</f>
        <v>44300</v>
      </c>
      <c r="AP384" s="163">
        <f>IF(AND(AP383&lt;=AQ383),AQ383,INDEX(AO383:AO428,MATCH(AP383,AQ383:AQ428)+(LOOKUP(AP383,AQ383:AQ428)&lt;&gt;AP383)))</f>
        <v>56100</v>
      </c>
      <c r="AQ384" s="50">
        <f t="shared" ref="AQ384:AQ428" si="115">IF($AQ$382=4200,F387,IF($AQ$382=4800,G387,IF($AQ$382="5400A",I387,IF($AQ$382=3600,H387,IF($AQ$382=1700,K387,IF($AQ$382=1750,M387,IF($AQ$382=1900,N387,IF($AQ$382=2000,O387,IF($AQ$382="2400A",P387,IF($AQ$382="2400B",R387,IF($AQ$382="2400C",S387,IF($AQ$382="2800A",T387,IF($AQ$382="2800B",U387,IF($AQ$382="5400B",W387,IF($AQ$382=6000,X387,IF($AQ$382=6600,Y387,IF($AQ$382=6800,Z387,IF($AQ$382=7200,AB387,IF($AQ$382=7600,AC387,IF($AQ$382=8200,AD387,IF($AQ$382=8700,AE387,IF($AQ$382=8900,AG387,IF($AQ$382=9500,AH387,IF($AQ$382=10000,AI387,""))))))))))))))))))))))))</f>
        <v>44300</v>
      </c>
      <c r="AR384" s="50"/>
      <c r="AS384" s="1">
        <f t="shared" ref="AS384:AS427" si="116">AU384</f>
        <v>44300</v>
      </c>
      <c r="AT384" s="163">
        <f>IF(AND(AT383&lt;=AU383),AU383,INDEX(AS383:AS428,MATCH(AT383,AU383:AU428)+(LOOKUP(AT383,AU383:AU428)&lt;&gt;AT383)))</f>
        <v>56100</v>
      </c>
      <c r="AU384" s="1">
        <f t="shared" ref="AU384:AU428" si="117">IF($AU$382=4200,F387,IF($AU$382=4800,G387,IF($AU$382="5400A",I387,IF($AU$382=3600,H387,IF($AU$382=1700,K387,IF($AU$382=1750,M387,IF($AU$382=1900,N387,IF($AU$382=2000,O387,IF($AU$382="2400A",P387,IF($AU$382="2400B",R387,IF($AU$382="2400C",S387,IF($AU$382="2800A",T387,IF($AU$382="2800B",U387,IF($AU$382="5400B",W387,IF($AU$382=6000,X387,IF($AU$382=6600,Y387,IF($AU$382=6800,Z387,IF($AU$382=7200,AB387,IF($AU$382=7600,AC387,IF($AU$382=8200,AD387,IF($AU$382=8700,AE387,IF($AU$382=8900,AG387,IF($AU$382=9500,AH387,IF($AU$382=10000,AI387,""))))))))))))))))))))))))</f>
        <v>44300</v>
      </c>
      <c r="AW384" s="1">
        <f t="shared" ref="AW384:AW428" si="118">AY384</f>
        <v>44300</v>
      </c>
      <c r="AX384" s="163">
        <f>IF(AND(AX383&lt;=AY383),AY383,INDEX(AW383:AW428,MATCH(AX383,AY383:AY428)+(LOOKUP(AX383,AY383:AY428)&lt;&gt;AX383)))</f>
        <v>57800</v>
      </c>
      <c r="AY384" s="1">
        <f t="shared" ref="AY384:AY428" si="119">IF($AY$382=4200,F387,IF($AY$382=4800,G387,IF($AY$382="5400A",I387,IF($AY$382=3600,H387,IF($AY$382=1700,K387,IF($AY$382=1750,M387,IF($AY$382=1900,N387,IF($AY$382=2000,O387,IF($AY$382="2400A",P387,IF($AY$382="2400B",R387,IF($AY$382="2400C",S387,IF($AY$382="2800A",T387,IF($AY$382="2800B",U387,IF($AY$382="5400B",W387,IF($AY$382=6000,X387,IF($AY$382=6600,Y387,IF($AY$382=6800,Z387,IF($AY$382=7200,AB387,IF($AY$382=7600,AC387,IF($AY$382=8200,AD387,IF($AY$382=8700,AE387,IF($AY$382=8900,AG387,IF($AY$382=9500,AH387,IF($AY$382=10000,AI387,""))))))))))))))))))))))))</f>
        <v>44300</v>
      </c>
      <c r="BA384" s="1">
        <f t="shared" ref="BA384:BA428" si="120">BC384</f>
        <v>44300</v>
      </c>
      <c r="BB384" s="163">
        <f>IF(AND(BB383&lt;=BC383),BC383,INDEX(BA383:BA428,MATCH(BB383,BC383:BC428)+(LOOKUP(BB383,BC383:BC428)&lt;&gt;BB383)))</f>
        <v>57800</v>
      </c>
      <c r="BC384" s="1">
        <f t="shared" ref="BC384:BC428" si="121">IF($BC$382=4200,F387,IF($BC$382=4800,G387,IF($BC$382="5400A",I387,IF($BC$382=3600,H387,IF($BC$382=1700,K387,IF($BC$382=1750,M387,IF($BC$382=1900,N387,IF($BC$382=2000,O387,IF($BC$382="2400A",P387,IF($BC$382="2400B",R387,IF($BC$382="2400C",S387,IF($BC$382="2800A",T387,IF($BC$382="2800B",U387,IF($BC$382="5400B",W387,IF($BC$382=6000,X387,IF($BC$382=6600,Y387,IF($BC$382=6800,Z387,IF($BC$382=7200,AB387,IF($BC$382=7600,AC387,IF($BC$382=8200,AD387,IF($BC$382=8700,AE387,IF($BC$382=8900,AG387,IF($BC$382=9500,AH387,IF($BC$382=10000,AI387,""))))))))))))))))))))))))</f>
        <v>44300</v>
      </c>
    </row>
    <row r="385" spans="1:55" ht="15" hidden="1" customHeight="1">
      <c r="B385" s="160">
        <v>8</v>
      </c>
      <c r="D385" s="150">
        <f>IF(AND(F14="Fix Pay"),"0",H14*H$5)</f>
        <v>53121.899999999994</v>
      </c>
      <c r="F385" s="7">
        <v>4200</v>
      </c>
      <c r="G385" s="8">
        <v>4800</v>
      </c>
      <c r="H385" s="8">
        <v>3600</v>
      </c>
      <c r="I385" s="9" t="s">
        <v>79</v>
      </c>
      <c r="J385" s="42"/>
      <c r="K385" s="29">
        <v>1</v>
      </c>
      <c r="L385" s="29"/>
      <c r="M385" s="29">
        <v>2</v>
      </c>
      <c r="N385" s="29">
        <v>3</v>
      </c>
      <c r="O385" s="29">
        <v>4</v>
      </c>
      <c r="P385" s="29">
        <v>5</v>
      </c>
      <c r="Q385" s="29"/>
      <c r="R385" s="29">
        <v>6</v>
      </c>
      <c r="S385" s="29">
        <v>7</v>
      </c>
      <c r="T385" s="29">
        <v>8</v>
      </c>
      <c r="U385" s="29">
        <v>9</v>
      </c>
      <c r="V385" s="29"/>
      <c r="W385" s="29">
        <v>14</v>
      </c>
      <c r="X385" s="29">
        <v>15</v>
      </c>
      <c r="Y385" s="29">
        <v>16</v>
      </c>
      <c r="Z385" s="29">
        <v>17</v>
      </c>
      <c r="AA385" s="29"/>
      <c r="AB385" s="29">
        <v>18</v>
      </c>
      <c r="AC385" s="39">
        <v>19</v>
      </c>
      <c r="AD385" s="39">
        <v>20</v>
      </c>
      <c r="AE385" s="39">
        <v>21</v>
      </c>
      <c r="AF385" s="39"/>
      <c r="AG385" s="39">
        <v>22</v>
      </c>
      <c r="AH385" s="39">
        <v>23</v>
      </c>
      <c r="AI385" s="39">
        <v>24</v>
      </c>
      <c r="AJ385" s="3"/>
      <c r="AK385" s="3"/>
      <c r="AL385" s="3"/>
      <c r="AO385" s="1">
        <f t="shared" si="114"/>
        <v>45600</v>
      </c>
      <c r="AP385" s="250"/>
      <c r="AQ385" s="50">
        <f t="shared" si="115"/>
        <v>45600</v>
      </c>
      <c r="AR385" s="50"/>
      <c r="AS385" s="1">
        <f t="shared" si="116"/>
        <v>45600</v>
      </c>
      <c r="AT385" s="250"/>
      <c r="AU385" s="1">
        <f t="shared" si="117"/>
        <v>45600</v>
      </c>
      <c r="AW385" s="1">
        <f t="shared" si="118"/>
        <v>45600</v>
      </c>
      <c r="AX385" s="151"/>
      <c r="AY385" s="1">
        <f t="shared" si="119"/>
        <v>45600</v>
      </c>
      <c r="BA385" s="1">
        <f t="shared" si="120"/>
        <v>45600</v>
      </c>
      <c r="BB385" s="151"/>
      <c r="BC385" s="1">
        <f t="shared" si="121"/>
        <v>45600</v>
      </c>
    </row>
    <row r="386" spans="1:55" ht="15" hidden="1" customHeight="1">
      <c r="C386" s="1">
        <f t="shared" ref="C386:C425" si="122">E386</f>
        <v>31100</v>
      </c>
      <c r="D386" s="151">
        <f>IF(AND(H350=""),"",ROUND(D385,0))</f>
        <v>53122</v>
      </c>
      <c r="E386" s="1">
        <f t="shared" ref="E386:E425" si="123">IF($E$384=4200,F386,IF($E$384=4800,G386,IF($E$384="5400A",I386,IF($E$384=3600,H386,IF($E$384=1700,K386,IF($E$384=1750,M386,IF($E$384=1900,N386,IF($E$384=2000,O386,IF($E$384="2400A",P386,IF($E$384="2400B",R386,IF($E$384="2400C",S386,IF($E$384="2800A",T386,IF($E$384="2800B",U386,IF($E$384="5400B",W386,IF($E$384=6000,X386,IF($E$384=6600,Y386,IF($E$384=6800,Z386,IF($E$384=7200,AB386,IF($E$384=7600,AC386,IF($E$384=8200,AD386,IF($E$384=8700,AE386,IF($E$384=8900,AG386,IF($E$384=9500,AH386,IF($E$384=10000,AI386,""))))))))))))))))))))))))</f>
        <v>31100</v>
      </c>
      <c r="F386" s="1">
        <v>26500</v>
      </c>
      <c r="G386" s="1">
        <v>31100</v>
      </c>
      <c r="H386" s="1">
        <v>23700</v>
      </c>
      <c r="I386" s="1">
        <v>39300</v>
      </c>
      <c r="K386" s="30">
        <v>12400</v>
      </c>
      <c r="L386" s="30"/>
      <c r="M386" s="30">
        <v>12600</v>
      </c>
      <c r="N386" s="31">
        <v>12800</v>
      </c>
      <c r="O386" s="30">
        <v>13500</v>
      </c>
      <c r="P386" s="31">
        <v>14600</v>
      </c>
      <c r="Q386" s="36"/>
      <c r="R386" s="36">
        <v>15100</v>
      </c>
      <c r="S386" s="142">
        <v>15700</v>
      </c>
      <c r="T386" s="143">
        <v>18500</v>
      </c>
      <c r="U386" s="143">
        <v>20100</v>
      </c>
      <c r="V386" s="143"/>
      <c r="W386" s="34">
        <v>39300</v>
      </c>
      <c r="X386" s="34">
        <v>42500</v>
      </c>
      <c r="Y386" s="31">
        <v>47200</v>
      </c>
      <c r="Z386" s="31">
        <v>49700</v>
      </c>
      <c r="AA386" s="31"/>
      <c r="AB386" s="31">
        <v>52800</v>
      </c>
      <c r="AC386" s="31">
        <v>58000</v>
      </c>
      <c r="AD386" s="31">
        <v>62300</v>
      </c>
      <c r="AE386" s="30">
        <v>86200</v>
      </c>
      <c r="AF386" s="30"/>
      <c r="AG386" s="30">
        <v>90800</v>
      </c>
      <c r="AH386" s="30">
        <v>102100</v>
      </c>
      <c r="AI386" s="37">
        <v>104200</v>
      </c>
      <c r="AJ386" s="3"/>
      <c r="AK386" s="3"/>
      <c r="AL386" s="3"/>
      <c r="AO386" s="1">
        <f t="shared" si="114"/>
        <v>47000</v>
      </c>
      <c r="AP386" s="164">
        <f>IF(AND($N$14="Fix Pay"),AQ383,AP384)</f>
        <v>56100</v>
      </c>
      <c r="AQ386" s="50">
        <f t="shared" si="115"/>
        <v>47000</v>
      </c>
      <c r="AR386" s="50"/>
      <c r="AS386" s="1">
        <f t="shared" si="116"/>
        <v>47000</v>
      </c>
      <c r="AT386" s="164">
        <f>IF(AND($S$14="Fix Pay"),AU383,AT384)</f>
        <v>56100</v>
      </c>
      <c r="AU386" s="1">
        <f t="shared" si="117"/>
        <v>47000</v>
      </c>
      <c r="AW386" s="1">
        <f t="shared" si="118"/>
        <v>47000</v>
      </c>
      <c r="AX386" s="164">
        <f>IF(AND($X$14="Fix Pay"),AY383,AX384)</f>
        <v>57800</v>
      </c>
      <c r="AY386" s="1">
        <f t="shared" si="119"/>
        <v>47000</v>
      </c>
      <c r="BA386" s="1">
        <f t="shared" si="120"/>
        <v>47000</v>
      </c>
      <c r="BB386" s="164">
        <f>IF(AND($AC$14="Fix Pay"),BC383,BB384)</f>
        <v>57800</v>
      </c>
      <c r="BC386" s="1">
        <f t="shared" si="121"/>
        <v>47000</v>
      </c>
    </row>
    <row r="387" spans="1:55" ht="15" hidden="1" customHeight="1">
      <c r="C387" s="1">
        <f t="shared" si="122"/>
        <v>44300</v>
      </c>
      <c r="D387" s="151">
        <f>IF(AND(D386&lt;=E386),E386,INDEX($C$386:$C$425,MATCH(D386,$E$386:$E$425)+(LOOKUP(D386,$E$386:$E$425)&lt;&gt;D386)))</f>
        <v>54500</v>
      </c>
      <c r="E387" s="1">
        <f t="shared" si="123"/>
        <v>44300</v>
      </c>
      <c r="F387" s="1">
        <v>37800</v>
      </c>
      <c r="G387" s="1">
        <v>44300</v>
      </c>
      <c r="H387" s="1">
        <v>33800</v>
      </c>
      <c r="I387" s="1">
        <v>53100</v>
      </c>
      <c r="K387" s="30">
        <v>17700</v>
      </c>
      <c r="L387" s="30"/>
      <c r="M387" s="30">
        <v>17900</v>
      </c>
      <c r="N387" s="31">
        <v>18200</v>
      </c>
      <c r="O387" s="30">
        <v>19200</v>
      </c>
      <c r="P387" s="31">
        <v>20800</v>
      </c>
      <c r="Q387" s="36"/>
      <c r="R387" s="36">
        <v>21500</v>
      </c>
      <c r="S387" s="142">
        <v>22400</v>
      </c>
      <c r="T387" s="143">
        <v>25300</v>
      </c>
      <c r="U387" s="143">
        <v>28700</v>
      </c>
      <c r="V387" s="143"/>
      <c r="W387" s="34">
        <v>56100</v>
      </c>
      <c r="X387" s="34">
        <v>60700</v>
      </c>
      <c r="Y387" s="31">
        <v>67300</v>
      </c>
      <c r="Z387" s="31">
        <v>71000</v>
      </c>
      <c r="AA387" s="31"/>
      <c r="AB387" s="31">
        <v>75300</v>
      </c>
      <c r="AC387" s="31">
        <v>79900</v>
      </c>
      <c r="AD387" s="31">
        <v>88900</v>
      </c>
      <c r="AE387" s="30">
        <v>123100</v>
      </c>
      <c r="AF387" s="30"/>
      <c r="AG387" s="30">
        <v>129700</v>
      </c>
      <c r="AH387" s="30">
        <v>145800</v>
      </c>
      <c r="AI387" s="37">
        <v>148800</v>
      </c>
      <c r="AJ387" s="3"/>
      <c r="AK387" s="3"/>
      <c r="AL387" s="3"/>
      <c r="AO387" s="1">
        <f t="shared" si="114"/>
        <v>48400</v>
      </c>
      <c r="AP387" s="250"/>
      <c r="AQ387" s="50">
        <f t="shared" si="115"/>
        <v>48400</v>
      </c>
      <c r="AR387" s="50"/>
      <c r="AS387" s="1">
        <f t="shared" si="116"/>
        <v>48400</v>
      </c>
      <c r="AT387" s="250"/>
      <c r="AU387" s="1">
        <f t="shared" si="117"/>
        <v>48400</v>
      </c>
      <c r="AW387" s="1">
        <f t="shared" si="118"/>
        <v>48400</v>
      </c>
      <c r="AX387" s="151"/>
      <c r="AY387" s="1">
        <f t="shared" si="119"/>
        <v>48400</v>
      </c>
      <c r="BA387" s="1">
        <f t="shared" si="120"/>
        <v>48400</v>
      </c>
      <c r="BB387" s="151"/>
      <c r="BC387" s="1">
        <f t="shared" si="121"/>
        <v>48400</v>
      </c>
    </row>
    <row r="388" spans="1:55" ht="15" hidden="1" customHeight="1">
      <c r="C388" s="1">
        <f t="shared" si="122"/>
        <v>45600</v>
      </c>
      <c r="D388" s="152">
        <f>IF(AND(D386&lt;=E386),E386,INDEX($C$386:$C$405,MATCH(D386,$E$386:$E$405)+(LOOKUP(D386,$E$386:$E$405)&lt;&gt;D386)))</f>
        <v>54500</v>
      </c>
      <c r="E388" s="1">
        <f t="shared" si="123"/>
        <v>45600</v>
      </c>
      <c r="F388" s="1">
        <v>38900</v>
      </c>
      <c r="G388" s="1">
        <v>45600</v>
      </c>
      <c r="H388" s="1">
        <v>34800</v>
      </c>
      <c r="I388" s="1">
        <v>54700</v>
      </c>
      <c r="K388" s="31">
        <v>18200</v>
      </c>
      <c r="L388" s="31"/>
      <c r="M388" s="31">
        <v>18400</v>
      </c>
      <c r="N388" s="31">
        <v>18700</v>
      </c>
      <c r="O388" s="31">
        <v>19800</v>
      </c>
      <c r="P388" s="31">
        <v>21400</v>
      </c>
      <c r="Q388" s="36"/>
      <c r="R388" s="36">
        <v>22100</v>
      </c>
      <c r="S388" s="142">
        <v>23100</v>
      </c>
      <c r="T388" s="143">
        <v>27100</v>
      </c>
      <c r="U388" s="143">
        <v>29600</v>
      </c>
      <c r="V388" s="143"/>
      <c r="W388" s="34">
        <v>57800</v>
      </c>
      <c r="X388" s="34">
        <v>62500</v>
      </c>
      <c r="Y388" s="31">
        <v>69300</v>
      </c>
      <c r="Z388" s="31">
        <v>73100</v>
      </c>
      <c r="AA388" s="31"/>
      <c r="AB388" s="31">
        <v>77600</v>
      </c>
      <c r="AC388" s="31">
        <v>82300</v>
      </c>
      <c r="AD388" s="31">
        <v>91600</v>
      </c>
      <c r="AE388" s="30">
        <v>126800</v>
      </c>
      <c r="AF388" s="30"/>
      <c r="AG388" s="30">
        <v>133600</v>
      </c>
      <c r="AH388" s="30">
        <v>150200</v>
      </c>
      <c r="AI388" s="37">
        <v>153300</v>
      </c>
      <c r="AJ388" s="3"/>
      <c r="AK388" s="3"/>
      <c r="AL388" s="3"/>
      <c r="AO388" s="1">
        <f t="shared" si="114"/>
        <v>49900</v>
      </c>
      <c r="AP388" s="250"/>
      <c r="AQ388" s="50">
        <f t="shared" si="115"/>
        <v>49900</v>
      </c>
      <c r="AR388" s="50"/>
      <c r="AS388" s="1">
        <f t="shared" si="116"/>
        <v>49900</v>
      </c>
      <c r="AT388" s="250"/>
      <c r="AU388" s="1">
        <f t="shared" si="117"/>
        <v>49900</v>
      </c>
      <c r="AW388" s="1">
        <f t="shared" si="118"/>
        <v>49900</v>
      </c>
      <c r="AX388" s="151"/>
      <c r="AY388" s="1">
        <f t="shared" si="119"/>
        <v>49900</v>
      </c>
      <c r="BA388" s="1">
        <f t="shared" si="120"/>
        <v>49900</v>
      </c>
      <c r="BB388" s="151"/>
      <c r="BC388" s="1">
        <f t="shared" si="121"/>
        <v>49900</v>
      </c>
    </row>
    <row r="389" spans="1:55" ht="15" hidden="1" customHeight="1">
      <c r="A389" s="1" t="s">
        <v>229</v>
      </c>
      <c r="C389" s="1">
        <f t="shared" si="122"/>
        <v>47000</v>
      </c>
      <c r="D389" s="153">
        <f>IF(AND(C$6="Fix Pay"),E386,D387)</f>
        <v>54500</v>
      </c>
      <c r="E389" s="1">
        <f t="shared" si="123"/>
        <v>47000</v>
      </c>
      <c r="F389" s="1">
        <v>40100</v>
      </c>
      <c r="G389" s="1">
        <v>47000</v>
      </c>
      <c r="H389" s="1">
        <v>35800</v>
      </c>
      <c r="I389" s="1">
        <v>56300</v>
      </c>
      <c r="K389" s="31">
        <v>18700</v>
      </c>
      <c r="L389" s="31"/>
      <c r="M389" s="31">
        <v>19000</v>
      </c>
      <c r="N389" s="30">
        <v>19300</v>
      </c>
      <c r="O389" s="34">
        <v>20400</v>
      </c>
      <c r="P389" s="30">
        <v>22000</v>
      </c>
      <c r="Q389" s="35"/>
      <c r="R389" s="35">
        <v>22800</v>
      </c>
      <c r="S389" s="142">
        <v>23800</v>
      </c>
      <c r="T389" s="144">
        <v>27900</v>
      </c>
      <c r="U389" s="144">
        <v>30500</v>
      </c>
      <c r="V389" s="144"/>
      <c r="W389" s="34">
        <v>59500</v>
      </c>
      <c r="X389" s="34">
        <v>64400</v>
      </c>
      <c r="Y389" s="31">
        <v>71400</v>
      </c>
      <c r="Z389" s="31">
        <v>75300</v>
      </c>
      <c r="AA389" s="31"/>
      <c r="AB389" s="31">
        <v>79900</v>
      </c>
      <c r="AC389" s="31">
        <v>84800</v>
      </c>
      <c r="AD389" s="31">
        <v>94300</v>
      </c>
      <c r="AE389" s="30">
        <v>130600</v>
      </c>
      <c r="AF389" s="30"/>
      <c r="AG389" s="37">
        <v>137600</v>
      </c>
      <c r="AH389" s="37">
        <v>154700</v>
      </c>
      <c r="AI389" s="30">
        <v>157900</v>
      </c>
      <c r="AJ389" s="3"/>
      <c r="AK389" s="3"/>
      <c r="AL389" s="3"/>
      <c r="AO389" s="1">
        <f t="shared" si="114"/>
        <v>51400</v>
      </c>
      <c r="AP389" s="155">
        <f>IF(AND(AP383&lt;=AQ383),AQ383,INDEX(AO383:AO403,MATCH(AP383,AQ383:AQ403)+(LOOKUP(AP383,AQ383:AQ403)&lt;&gt;AP383)))</f>
        <v>56100</v>
      </c>
      <c r="AQ389" s="50">
        <f t="shared" si="115"/>
        <v>51400</v>
      </c>
      <c r="AR389" s="50"/>
      <c r="AS389" s="1">
        <f t="shared" si="116"/>
        <v>51400</v>
      </c>
      <c r="AT389" s="155">
        <f>IF(AND(AT383&lt;=AU383),AU383,INDEX(AS383:AS403,MATCH(AT383,AU383:AU403)+(LOOKUP(AT383,AU383:AU403)&lt;&gt;AT383)))</f>
        <v>56100</v>
      </c>
      <c r="AU389" s="1">
        <f t="shared" si="117"/>
        <v>51400</v>
      </c>
      <c r="AW389" s="1">
        <f t="shared" si="118"/>
        <v>51400</v>
      </c>
      <c r="AX389" s="155">
        <f>IF(AND(AX383&lt;=AY383),AY383,INDEX(AW383:AW403,MATCH(AX383,AY383:AY403)+(LOOKUP(AX383,AY383:AY403)&lt;&gt;AX383)))</f>
        <v>57800</v>
      </c>
      <c r="AY389" s="1">
        <f t="shared" si="119"/>
        <v>51400</v>
      </c>
      <c r="BA389" s="1">
        <f t="shared" si="120"/>
        <v>51400</v>
      </c>
      <c r="BB389" s="155">
        <f>IF(AND(BB383&lt;=BC383),BC383,INDEX(BA383:BA403,MATCH(BB383,BC383:BC403)+(LOOKUP(BB383,BC383:BC403)&lt;&gt;BB383)))</f>
        <v>57800</v>
      </c>
      <c r="BC389" s="1">
        <f t="shared" si="121"/>
        <v>51400</v>
      </c>
    </row>
    <row r="390" spans="1:55" ht="15" hidden="1" customHeight="1">
      <c r="A390" s="1" t="s">
        <v>230</v>
      </c>
      <c r="C390" s="1">
        <f t="shared" si="122"/>
        <v>48400</v>
      </c>
      <c r="D390" s="154">
        <f>IF(E$14=A$51,D389,IF(E$14=A$52,D389,IF(E$14=A$53,D389,IF(E$14=A$54,D388,""))))</f>
        <v>54500</v>
      </c>
      <c r="E390" s="1">
        <f t="shared" si="123"/>
        <v>48400</v>
      </c>
      <c r="F390" s="1">
        <v>41300</v>
      </c>
      <c r="G390" s="1">
        <v>48400</v>
      </c>
      <c r="H390" s="1">
        <v>36900</v>
      </c>
      <c r="I390" s="1">
        <v>58000</v>
      </c>
      <c r="K390" s="31">
        <v>19300</v>
      </c>
      <c r="L390" s="31"/>
      <c r="M390" s="31">
        <v>19600</v>
      </c>
      <c r="N390" s="30">
        <v>19900</v>
      </c>
      <c r="O390" s="34">
        <v>21000</v>
      </c>
      <c r="P390" s="31">
        <v>22700</v>
      </c>
      <c r="Q390" s="36"/>
      <c r="R390" s="36">
        <v>23500</v>
      </c>
      <c r="S390" s="142">
        <v>24500</v>
      </c>
      <c r="T390" s="143">
        <v>28700</v>
      </c>
      <c r="U390" s="143">
        <v>31400</v>
      </c>
      <c r="V390" s="143"/>
      <c r="W390" s="31">
        <v>61300</v>
      </c>
      <c r="X390" s="31">
        <v>66300</v>
      </c>
      <c r="Y390" s="31">
        <v>73500</v>
      </c>
      <c r="Z390" s="31">
        <v>77600</v>
      </c>
      <c r="AA390" s="31"/>
      <c r="AB390" s="31">
        <v>82300</v>
      </c>
      <c r="AC390" s="31">
        <v>87300</v>
      </c>
      <c r="AD390" s="31">
        <v>97100</v>
      </c>
      <c r="AE390" s="34">
        <v>134500</v>
      </c>
      <c r="AF390" s="34"/>
      <c r="AG390" s="37">
        <v>141700</v>
      </c>
      <c r="AH390" s="37">
        <v>159300</v>
      </c>
      <c r="AI390" s="30">
        <v>162600</v>
      </c>
      <c r="AJ390" s="3"/>
      <c r="AK390" s="3"/>
      <c r="AL390" s="3"/>
      <c r="AO390" s="1">
        <f t="shared" si="114"/>
        <v>52900</v>
      </c>
      <c r="AP390" s="50"/>
      <c r="AQ390" s="50">
        <f t="shared" si="115"/>
        <v>52900</v>
      </c>
      <c r="AR390" s="50"/>
      <c r="AS390" s="1">
        <f t="shared" si="116"/>
        <v>52900</v>
      </c>
      <c r="AT390" s="50"/>
      <c r="AU390" s="1">
        <f t="shared" si="117"/>
        <v>52900</v>
      </c>
      <c r="AW390" s="1">
        <f t="shared" si="118"/>
        <v>52900</v>
      </c>
      <c r="AY390" s="1">
        <f t="shared" si="119"/>
        <v>52900</v>
      </c>
      <c r="BA390" s="1">
        <f t="shared" si="120"/>
        <v>52900</v>
      </c>
      <c r="BC390" s="1">
        <f t="shared" si="121"/>
        <v>52900</v>
      </c>
    </row>
    <row r="391" spans="1:55" ht="15" hidden="1" customHeight="1">
      <c r="A391" s="1" t="s">
        <v>231</v>
      </c>
      <c r="C391" s="1">
        <f t="shared" si="122"/>
        <v>49900</v>
      </c>
      <c r="E391" s="1">
        <f t="shared" si="123"/>
        <v>49900</v>
      </c>
      <c r="F391" s="1">
        <v>42500</v>
      </c>
      <c r="G391" s="1">
        <v>49900</v>
      </c>
      <c r="H391" s="1">
        <v>38000</v>
      </c>
      <c r="I391" s="1">
        <v>59700</v>
      </c>
      <c r="K391" s="32">
        <v>19900</v>
      </c>
      <c r="L391" s="32"/>
      <c r="M391" s="32">
        <v>20200</v>
      </c>
      <c r="N391" s="31">
        <v>20500</v>
      </c>
      <c r="O391" s="34">
        <v>21600</v>
      </c>
      <c r="P391" s="31">
        <v>23400</v>
      </c>
      <c r="Q391" s="36"/>
      <c r="R391" s="36">
        <v>24200</v>
      </c>
      <c r="S391" s="142">
        <v>25200</v>
      </c>
      <c r="T391" s="143">
        <v>29600</v>
      </c>
      <c r="U391" s="143">
        <v>32300</v>
      </c>
      <c r="V391" s="143"/>
      <c r="W391" s="31">
        <v>63100</v>
      </c>
      <c r="X391" s="31">
        <v>68300</v>
      </c>
      <c r="Y391" s="31">
        <v>75700</v>
      </c>
      <c r="Z391" s="31">
        <v>79900</v>
      </c>
      <c r="AA391" s="31"/>
      <c r="AB391" s="31">
        <v>84800</v>
      </c>
      <c r="AC391" s="31">
        <v>89900</v>
      </c>
      <c r="AD391" s="31">
        <v>100000</v>
      </c>
      <c r="AE391" s="30">
        <v>138500</v>
      </c>
      <c r="AF391" s="30"/>
      <c r="AG391" s="37">
        <v>146000</v>
      </c>
      <c r="AH391" s="37">
        <v>164100</v>
      </c>
      <c r="AI391" s="37">
        <v>167500</v>
      </c>
      <c r="AJ391" s="3"/>
      <c r="AK391" s="3"/>
      <c r="AL391" s="3"/>
      <c r="AO391" s="1">
        <f t="shared" si="114"/>
        <v>54500</v>
      </c>
      <c r="AP391" s="167">
        <f>IF($E14=A$51,AP389,IF($E14=A$52,AP389,IF($E14=A$53,AP389,IF($E14=A$54,AP386,""))))</f>
        <v>56100</v>
      </c>
      <c r="AQ391" s="50">
        <f t="shared" si="115"/>
        <v>54500</v>
      </c>
      <c r="AR391" s="50"/>
      <c r="AS391" s="1">
        <f t="shared" si="116"/>
        <v>54500</v>
      </c>
      <c r="AT391" s="167">
        <f>IF($E14=A$51,AT389,IF($E14=A$52,AT389,IF($E14=A$53,AT389,IF($E14=A$54,AT386,""))))</f>
        <v>56100</v>
      </c>
      <c r="AU391" s="1">
        <f t="shared" si="117"/>
        <v>54500</v>
      </c>
      <c r="AW391" s="1">
        <f t="shared" si="118"/>
        <v>54500</v>
      </c>
      <c r="AX391" s="168">
        <f>IF($E14=A$51,AX389,IF($E14=A$52,AX389,IF($E14=A$53,AX389,IF($E14=A$54,AX386,""))))</f>
        <v>57800</v>
      </c>
      <c r="AY391" s="1">
        <f t="shared" si="119"/>
        <v>54500</v>
      </c>
      <c r="BA391" s="1">
        <f t="shared" si="120"/>
        <v>54500</v>
      </c>
      <c r="BB391" s="168">
        <f>IF($E$14=A$51,BB389,IF($E$14=A$52,BB389,IF($E$14=A$53,BB389,IF($E$14=A$54,BB386,""))))</f>
        <v>57800</v>
      </c>
      <c r="BC391" s="1">
        <f t="shared" si="121"/>
        <v>54500</v>
      </c>
    </row>
    <row r="392" spans="1:55" ht="15" hidden="1" customHeight="1">
      <c r="A392" s="1" t="s">
        <v>232</v>
      </c>
      <c r="C392" s="1">
        <f t="shared" si="122"/>
        <v>51400</v>
      </c>
      <c r="E392" s="1">
        <f t="shared" si="123"/>
        <v>51400</v>
      </c>
      <c r="F392" s="1">
        <v>43800</v>
      </c>
      <c r="G392" s="1">
        <v>51400</v>
      </c>
      <c r="H392" s="1">
        <v>39100</v>
      </c>
      <c r="I392" s="1">
        <v>61500</v>
      </c>
      <c r="K392" s="33">
        <v>20500</v>
      </c>
      <c r="L392" s="33"/>
      <c r="M392" s="33">
        <v>20800</v>
      </c>
      <c r="N392" s="31">
        <v>21100</v>
      </c>
      <c r="O392" s="34">
        <v>22200</v>
      </c>
      <c r="P392" s="34">
        <v>24100</v>
      </c>
      <c r="Q392" s="145"/>
      <c r="R392" s="145">
        <v>24900</v>
      </c>
      <c r="S392" s="142">
        <v>26000</v>
      </c>
      <c r="T392" s="146">
        <v>30500</v>
      </c>
      <c r="U392" s="147">
        <v>33300</v>
      </c>
      <c r="V392" s="147"/>
      <c r="W392" s="31">
        <v>65000</v>
      </c>
      <c r="X392" s="31">
        <v>70300</v>
      </c>
      <c r="Y392" s="31">
        <v>78000</v>
      </c>
      <c r="Z392" s="31">
        <v>82300</v>
      </c>
      <c r="AA392" s="31"/>
      <c r="AB392" s="31">
        <v>87300</v>
      </c>
      <c r="AC392" s="31">
        <v>92600</v>
      </c>
      <c r="AD392" s="31">
        <v>103000</v>
      </c>
      <c r="AE392" s="30">
        <v>142700</v>
      </c>
      <c r="AF392" s="30"/>
      <c r="AG392" s="37">
        <v>150400</v>
      </c>
      <c r="AH392" s="37">
        <v>169000</v>
      </c>
      <c r="AI392" s="37">
        <v>172500</v>
      </c>
      <c r="AJ392" s="3"/>
      <c r="AK392" s="3"/>
      <c r="AL392" s="3"/>
      <c r="AO392" s="1">
        <f t="shared" si="114"/>
        <v>56100</v>
      </c>
      <c r="AP392" s="50"/>
      <c r="AQ392" s="50">
        <f t="shared" si="115"/>
        <v>56100</v>
      </c>
      <c r="AR392" s="50"/>
      <c r="AS392" s="1">
        <f t="shared" si="116"/>
        <v>56100</v>
      </c>
      <c r="AU392" s="1">
        <f t="shared" si="117"/>
        <v>56100</v>
      </c>
      <c r="AW392" s="1">
        <f t="shared" si="118"/>
        <v>56100</v>
      </c>
      <c r="AY392" s="1">
        <f t="shared" si="119"/>
        <v>56100</v>
      </c>
      <c r="BA392" s="1">
        <f t="shared" si="120"/>
        <v>56100</v>
      </c>
      <c r="BC392" s="1">
        <f t="shared" si="121"/>
        <v>56100</v>
      </c>
    </row>
    <row r="393" spans="1:55" ht="15" hidden="1" customHeight="1">
      <c r="C393" s="1">
        <f t="shared" si="122"/>
        <v>52900</v>
      </c>
      <c r="E393" s="1">
        <f t="shared" si="123"/>
        <v>52900</v>
      </c>
      <c r="F393" s="1">
        <v>45100</v>
      </c>
      <c r="G393" s="1">
        <v>52900</v>
      </c>
      <c r="H393" s="1">
        <v>40300</v>
      </c>
      <c r="I393" s="1">
        <v>63300</v>
      </c>
      <c r="K393" s="31">
        <v>21100</v>
      </c>
      <c r="L393" s="31"/>
      <c r="M393" s="31">
        <v>21400</v>
      </c>
      <c r="N393" s="31">
        <v>21700</v>
      </c>
      <c r="O393" s="34">
        <v>22900</v>
      </c>
      <c r="P393" s="31">
        <v>24800</v>
      </c>
      <c r="Q393" s="36"/>
      <c r="R393" s="36">
        <v>25600</v>
      </c>
      <c r="S393" s="142">
        <v>26800</v>
      </c>
      <c r="T393" s="143">
        <v>31400</v>
      </c>
      <c r="U393" s="146">
        <v>34300</v>
      </c>
      <c r="V393" s="146"/>
      <c r="W393" s="31">
        <v>67000</v>
      </c>
      <c r="X393" s="31">
        <v>72400</v>
      </c>
      <c r="Y393" s="31">
        <v>80300</v>
      </c>
      <c r="Z393" s="31">
        <v>84800</v>
      </c>
      <c r="AA393" s="31"/>
      <c r="AB393" s="31">
        <v>89900</v>
      </c>
      <c r="AC393" s="31">
        <v>95400</v>
      </c>
      <c r="AD393" s="31">
        <v>106100</v>
      </c>
      <c r="AE393" s="30">
        <v>147000</v>
      </c>
      <c r="AF393" s="30"/>
      <c r="AG393" s="37">
        <v>154900</v>
      </c>
      <c r="AH393" s="37">
        <v>174100</v>
      </c>
      <c r="AI393" s="30">
        <v>177700</v>
      </c>
      <c r="AJ393" s="3"/>
      <c r="AK393" s="3"/>
      <c r="AL393" s="3"/>
      <c r="AO393" s="1">
        <f t="shared" si="114"/>
        <v>57800</v>
      </c>
      <c r="AP393" s="50"/>
      <c r="AQ393" s="50">
        <f t="shared" si="115"/>
        <v>57800</v>
      </c>
      <c r="AR393" s="50"/>
      <c r="AS393" s="1">
        <f t="shared" si="116"/>
        <v>57800</v>
      </c>
      <c r="AU393" s="1">
        <f t="shared" si="117"/>
        <v>57800</v>
      </c>
      <c r="AW393" s="1">
        <f t="shared" si="118"/>
        <v>57800</v>
      </c>
      <c r="AY393" s="1">
        <f t="shared" si="119"/>
        <v>57800</v>
      </c>
      <c r="BA393" s="1">
        <f t="shared" si="120"/>
        <v>57800</v>
      </c>
      <c r="BC393" s="1">
        <f t="shared" si="121"/>
        <v>57800</v>
      </c>
    </row>
    <row r="394" spans="1:55" ht="15.75" hidden="1" customHeight="1">
      <c r="A394" s="1" t="s">
        <v>46</v>
      </c>
      <c r="C394" s="1">
        <f t="shared" si="122"/>
        <v>54500</v>
      </c>
      <c r="E394" s="1">
        <f t="shared" si="123"/>
        <v>54500</v>
      </c>
      <c r="F394" s="1">
        <v>46500</v>
      </c>
      <c r="G394" s="1">
        <v>54500</v>
      </c>
      <c r="H394" s="1">
        <v>41500</v>
      </c>
      <c r="I394" s="1">
        <v>65200</v>
      </c>
      <c r="K394" s="32">
        <v>21700</v>
      </c>
      <c r="L394" s="32"/>
      <c r="M394" s="32">
        <v>22000</v>
      </c>
      <c r="N394" s="31">
        <v>22400</v>
      </c>
      <c r="O394" s="34">
        <v>23600</v>
      </c>
      <c r="P394" s="31">
        <v>25500</v>
      </c>
      <c r="Q394" s="36"/>
      <c r="R394" s="36">
        <v>26400</v>
      </c>
      <c r="S394" s="142">
        <v>27600</v>
      </c>
      <c r="T394" s="143">
        <v>32300</v>
      </c>
      <c r="U394" s="143">
        <v>35300</v>
      </c>
      <c r="V394" s="143"/>
      <c r="W394" s="31">
        <v>69000</v>
      </c>
      <c r="X394" s="31">
        <v>74600</v>
      </c>
      <c r="Y394" s="31">
        <v>82700</v>
      </c>
      <c r="Z394" s="31">
        <v>87300</v>
      </c>
      <c r="AA394" s="31"/>
      <c r="AB394" s="31">
        <v>92600</v>
      </c>
      <c r="AC394" s="31">
        <v>98300</v>
      </c>
      <c r="AD394" s="31">
        <v>109300</v>
      </c>
      <c r="AE394" s="30">
        <v>151400</v>
      </c>
      <c r="AF394" s="30"/>
      <c r="AG394" s="37">
        <v>159500</v>
      </c>
      <c r="AH394" s="37">
        <v>179300</v>
      </c>
      <c r="AI394" s="30">
        <v>183000</v>
      </c>
      <c r="AJ394" s="3"/>
      <c r="AK394" s="3"/>
      <c r="AL394" s="3"/>
      <c r="AO394" s="1">
        <f t="shared" si="114"/>
        <v>59500</v>
      </c>
      <c r="AP394" s="50"/>
      <c r="AQ394" s="50">
        <f t="shared" si="115"/>
        <v>59500</v>
      </c>
      <c r="AR394" s="50"/>
      <c r="AS394" s="1">
        <f t="shared" si="116"/>
        <v>59500</v>
      </c>
      <c r="AU394" s="1">
        <f t="shared" si="117"/>
        <v>59500</v>
      </c>
      <c r="AW394" s="1">
        <f t="shared" si="118"/>
        <v>59500</v>
      </c>
      <c r="AY394" s="1">
        <f t="shared" si="119"/>
        <v>59500</v>
      </c>
      <c r="BA394" s="1">
        <f t="shared" si="120"/>
        <v>59500</v>
      </c>
      <c r="BC394" s="1">
        <f t="shared" si="121"/>
        <v>59500</v>
      </c>
    </row>
    <row r="395" spans="1:55" hidden="1">
      <c r="A395" s="1" t="s">
        <v>49</v>
      </c>
      <c r="C395" s="1">
        <f t="shared" si="122"/>
        <v>56100</v>
      </c>
      <c r="E395" s="1">
        <f t="shared" si="123"/>
        <v>56100</v>
      </c>
      <c r="F395" s="1">
        <v>47900</v>
      </c>
      <c r="G395" s="1">
        <v>56100</v>
      </c>
      <c r="H395" s="1">
        <v>42700</v>
      </c>
      <c r="I395" s="1">
        <v>67200</v>
      </c>
      <c r="K395" s="33">
        <v>22400</v>
      </c>
      <c r="L395" s="33"/>
      <c r="M395" s="33">
        <v>22700</v>
      </c>
      <c r="N395" s="31">
        <v>23100</v>
      </c>
      <c r="O395" s="34">
        <v>24300</v>
      </c>
      <c r="P395" s="31">
        <v>26300</v>
      </c>
      <c r="Q395" s="36"/>
      <c r="R395" s="36">
        <v>27200</v>
      </c>
      <c r="S395" s="142">
        <v>28200</v>
      </c>
      <c r="T395" s="143">
        <v>33300</v>
      </c>
      <c r="U395" s="143">
        <v>36400</v>
      </c>
      <c r="V395" s="143"/>
      <c r="W395" s="30">
        <v>71100</v>
      </c>
      <c r="X395" s="30">
        <v>76800</v>
      </c>
      <c r="Y395" s="31">
        <v>85200</v>
      </c>
      <c r="Z395" s="31">
        <v>89900</v>
      </c>
      <c r="AA395" s="31"/>
      <c r="AB395" s="31">
        <v>95400</v>
      </c>
      <c r="AC395" s="31">
        <v>101200</v>
      </c>
      <c r="AD395" s="31">
        <v>112600</v>
      </c>
      <c r="AE395" s="30">
        <v>155900</v>
      </c>
      <c r="AF395" s="30"/>
      <c r="AG395" s="37">
        <v>164300</v>
      </c>
      <c r="AH395" s="37">
        <v>184700</v>
      </c>
      <c r="AI395" s="30">
        <v>188500</v>
      </c>
      <c r="AJ395" s="3"/>
      <c r="AK395" s="3"/>
      <c r="AL395" s="3"/>
      <c r="AO395" s="1">
        <f t="shared" si="114"/>
        <v>61300</v>
      </c>
      <c r="AP395" s="50"/>
      <c r="AQ395" s="50">
        <f t="shared" si="115"/>
        <v>61300</v>
      </c>
      <c r="AR395" s="50"/>
      <c r="AS395" s="1">
        <f t="shared" si="116"/>
        <v>61300</v>
      </c>
      <c r="AU395" s="1">
        <f t="shared" si="117"/>
        <v>61300</v>
      </c>
      <c r="AW395" s="1">
        <f t="shared" si="118"/>
        <v>61300</v>
      </c>
      <c r="AY395" s="1">
        <f t="shared" si="119"/>
        <v>61300</v>
      </c>
      <c r="BA395" s="1">
        <f t="shared" si="120"/>
        <v>61300</v>
      </c>
      <c r="BC395" s="1">
        <f t="shared" si="121"/>
        <v>61300</v>
      </c>
    </row>
    <row r="396" spans="1:55" hidden="1">
      <c r="A396" s="1" t="s">
        <v>47</v>
      </c>
      <c r="C396" s="1">
        <f t="shared" si="122"/>
        <v>57800</v>
      </c>
      <c r="E396" s="1">
        <f t="shared" si="123"/>
        <v>57800</v>
      </c>
      <c r="F396" s="1">
        <v>49300</v>
      </c>
      <c r="G396" s="1">
        <v>57800</v>
      </c>
      <c r="H396" s="1">
        <v>44000</v>
      </c>
      <c r="I396" s="1">
        <v>69200</v>
      </c>
      <c r="K396" s="31">
        <v>23100</v>
      </c>
      <c r="L396" s="31"/>
      <c r="M396" s="31">
        <v>23400</v>
      </c>
      <c r="N396" s="34">
        <v>23800</v>
      </c>
      <c r="O396" s="34">
        <v>25000</v>
      </c>
      <c r="P396" s="31">
        <v>27100</v>
      </c>
      <c r="Q396" s="36"/>
      <c r="R396" s="36">
        <v>28000</v>
      </c>
      <c r="S396" s="142">
        <v>29300</v>
      </c>
      <c r="T396" s="143">
        <v>34300</v>
      </c>
      <c r="U396" s="143">
        <v>37500</v>
      </c>
      <c r="V396" s="143"/>
      <c r="W396" s="31">
        <v>73200</v>
      </c>
      <c r="X396" s="31">
        <v>79100</v>
      </c>
      <c r="Y396" s="31">
        <v>87800</v>
      </c>
      <c r="Z396" s="31">
        <v>92600</v>
      </c>
      <c r="AA396" s="31"/>
      <c r="AB396" s="31">
        <v>98300</v>
      </c>
      <c r="AC396" s="37">
        <v>104200</v>
      </c>
      <c r="AD396" s="37">
        <v>116000</v>
      </c>
      <c r="AE396" s="30">
        <v>160600</v>
      </c>
      <c r="AF396" s="30"/>
      <c r="AG396" s="30">
        <v>169200</v>
      </c>
      <c r="AH396" s="30">
        <v>190200</v>
      </c>
      <c r="AI396" s="30">
        <v>194200</v>
      </c>
      <c r="AJ396" s="3"/>
      <c r="AK396" s="3"/>
      <c r="AL396" s="3"/>
      <c r="AO396" s="1">
        <f t="shared" si="114"/>
        <v>63100</v>
      </c>
      <c r="AP396" s="50"/>
      <c r="AQ396" s="50">
        <f t="shared" si="115"/>
        <v>63100</v>
      </c>
      <c r="AR396" s="50"/>
      <c r="AS396" s="1">
        <f t="shared" si="116"/>
        <v>63100</v>
      </c>
      <c r="AU396" s="1">
        <f t="shared" si="117"/>
        <v>63100</v>
      </c>
      <c r="AW396" s="1">
        <f t="shared" si="118"/>
        <v>63100</v>
      </c>
      <c r="AY396" s="1">
        <f t="shared" si="119"/>
        <v>63100</v>
      </c>
      <c r="BA396" s="1">
        <f t="shared" si="120"/>
        <v>63100</v>
      </c>
      <c r="BC396" s="1">
        <f t="shared" si="121"/>
        <v>63100</v>
      </c>
    </row>
    <row r="397" spans="1:55" hidden="1">
      <c r="A397" s="1" t="s">
        <v>48</v>
      </c>
      <c r="C397" s="1">
        <f t="shared" si="122"/>
        <v>59500</v>
      </c>
      <c r="E397" s="1">
        <f t="shared" si="123"/>
        <v>59500</v>
      </c>
      <c r="F397" s="1">
        <v>50800</v>
      </c>
      <c r="G397" s="1">
        <v>59500</v>
      </c>
      <c r="H397" s="1">
        <v>45300</v>
      </c>
      <c r="I397" s="1">
        <v>71300</v>
      </c>
      <c r="K397" s="30">
        <v>23800</v>
      </c>
      <c r="L397" s="30"/>
      <c r="M397" s="30">
        <v>24100</v>
      </c>
      <c r="N397" s="34">
        <v>24500</v>
      </c>
      <c r="O397" s="34">
        <v>25800</v>
      </c>
      <c r="P397" s="31">
        <v>27900</v>
      </c>
      <c r="Q397" s="36"/>
      <c r="R397" s="36">
        <v>28800</v>
      </c>
      <c r="S397" s="142">
        <v>30200</v>
      </c>
      <c r="T397" s="143">
        <v>35300</v>
      </c>
      <c r="U397" s="143">
        <v>38600</v>
      </c>
      <c r="V397" s="143"/>
      <c r="W397" s="31">
        <v>75400</v>
      </c>
      <c r="X397" s="31">
        <v>81500</v>
      </c>
      <c r="Y397" s="30">
        <v>90400</v>
      </c>
      <c r="Z397" s="30">
        <v>95400</v>
      </c>
      <c r="AA397" s="30"/>
      <c r="AB397" s="30">
        <v>101200</v>
      </c>
      <c r="AC397" s="37">
        <v>107300</v>
      </c>
      <c r="AD397" s="37">
        <v>119500</v>
      </c>
      <c r="AE397" s="30">
        <v>165400</v>
      </c>
      <c r="AF397" s="30"/>
      <c r="AG397" s="37">
        <v>174300</v>
      </c>
      <c r="AH397" s="37">
        <v>195900</v>
      </c>
      <c r="AI397" s="37">
        <v>200000</v>
      </c>
      <c r="AJ397" s="3"/>
      <c r="AK397" s="3"/>
      <c r="AL397" s="3"/>
      <c r="AO397" s="1">
        <f t="shared" si="114"/>
        <v>65000</v>
      </c>
      <c r="AP397" s="50"/>
      <c r="AQ397" s="50">
        <f t="shared" si="115"/>
        <v>65000</v>
      </c>
      <c r="AR397" s="50"/>
      <c r="AS397" s="1">
        <f t="shared" si="116"/>
        <v>65000</v>
      </c>
      <c r="AU397" s="1">
        <f t="shared" si="117"/>
        <v>65000</v>
      </c>
      <c r="AW397" s="1">
        <f t="shared" si="118"/>
        <v>65000</v>
      </c>
      <c r="AY397" s="1">
        <f t="shared" si="119"/>
        <v>65000</v>
      </c>
      <c r="BA397" s="1">
        <f t="shared" si="120"/>
        <v>65000</v>
      </c>
      <c r="BC397" s="1">
        <f t="shared" si="121"/>
        <v>65000</v>
      </c>
    </row>
    <row r="398" spans="1:55" hidden="1">
      <c r="C398" s="1">
        <f t="shared" si="122"/>
        <v>61300</v>
      </c>
      <c r="E398" s="1">
        <f t="shared" si="123"/>
        <v>61300</v>
      </c>
      <c r="F398" s="1">
        <v>52300</v>
      </c>
      <c r="G398" s="1">
        <v>61300</v>
      </c>
      <c r="H398" s="1">
        <v>46700</v>
      </c>
      <c r="I398" s="1">
        <v>73400</v>
      </c>
      <c r="K398" s="31">
        <v>24500</v>
      </c>
      <c r="L398" s="31"/>
      <c r="M398" s="31">
        <v>24800</v>
      </c>
      <c r="N398" s="31">
        <v>25200</v>
      </c>
      <c r="O398" s="31">
        <v>26600</v>
      </c>
      <c r="P398" s="31">
        <v>28700</v>
      </c>
      <c r="Q398" s="36"/>
      <c r="R398" s="36">
        <v>29700</v>
      </c>
      <c r="S398" s="142">
        <v>31100</v>
      </c>
      <c r="T398" s="143">
        <v>36400</v>
      </c>
      <c r="U398" s="143">
        <v>39800</v>
      </c>
      <c r="V398" s="143"/>
      <c r="W398" s="31">
        <v>77700</v>
      </c>
      <c r="X398" s="31">
        <v>83900</v>
      </c>
      <c r="Y398" s="31">
        <v>93100</v>
      </c>
      <c r="Z398" s="31">
        <v>98300</v>
      </c>
      <c r="AA398" s="31"/>
      <c r="AB398" s="31">
        <v>104200</v>
      </c>
      <c r="AC398" s="37">
        <v>110500</v>
      </c>
      <c r="AD398" s="37">
        <v>123100</v>
      </c>
      <c r="AE398" s="30">
        <v>170400</v>
      </c>
      <c r="AF398" s="30"/>
      <c r="AG398" s="30">
        <v>179500</v>
      </c>
      <c r="AH398" s="30">
        <v>201800</v>
      </c>
      <c r="AI398" s="37">
        <v>206000</v>
      </c>
      <c r="AJ398" s="3"/>
      <c r="AK398" s="3"/>
      <c r="AL398" s="3"/>
      <c r="AO398" s="1">
        <f t="shared" si="114"/>
        <v>67000</v>
      </c>
      <c r="AP398" s="50"/>
      <c r="AQ398" s="50">
        <f t="shared" si="115"/>
        <v>67000</v>
      </c>
      <c r="AR398" s="50"/>
      <c r="AS398" s="1">
        <f t="shared" si="116"/>
        <v>67000</v>
      </c>
      <c r="AU398" s="1">
        <f t="shared" si="117"/>
        <v>67000</v>
      </c>
      <c r="AW398" s="1">
        <f t="shared" si="118"/>
        <v>67000</v>
      </c>
      <c r="AY398" s="1">
        <f t="shared" si="119"/>
        <v>67000</v>
      </c>
      <c r="BA398" s="1">
        <f t="shared" si="120"/>
        <v>67000</v>
      </c>
      <c r="BC398" s="1">
        <f t="shared" si="121"/>
        <v>67000</v>
      </c>
    </row>
    <row r="399" spans="1:55" hidden="1">
      <c r="C399" s="1">
        <f t="shared" si="122"/>
        <v>63100</v>
      </c>
      <c r="E399" s="1">
        <f t="shared" si="123"/>
        <v>63100</v>
      </c>
      <c r="F399" s="1">
        <v>53900</v>
      </c>
      <c r="G399" s="1">
        <v>63100</v>
      </c>
      <c r="H399" s="1">
        <v>48100</v>
      </c>
      <c r="I399" s="1">
        <v>75600</v>
      </c>
      <c r="K399" s="31">
        <v>25200</v>
      </c>
      <c r="L399" s="31"/>
      <c r="M399" s="31">
        <v>25500</v>
      </c>
      <c r="N399" s="34">
        <v>26000</v>
      </c>
      <c r="O399" s="30">
        <v>27400</v>
      </c>
      <c r="P399" s="31">
        <v>29600</v>
      </c>
      <c r="Q399" s="36"/>
      <c r="R399" s="36">
        <v>30600</v>
      </c>
      <c r="S399" s="142">
        <v>32000</v>
      </c>
      <c r="T399" s="143">
        <v>37500</v>
      </c>
      <c r="U399" s="143">
        <v>41000</v>
      </c>
      <c r="V399" s="143"/>
      <c r="W399" s="31">
        <v>80000</v>
      </c>
      <c r="X399" s="31">
        <v>86400</v>
      </c>
      <c r="Y399" s="30">
        <v>95900</v>
      </c>
      <c r="Z399" s="30">
        <v>101200</v>
      </c>
      <c r="AA399" s="30"/>
      <c r="AB399" s="30">
        <v>107300</v>
      </c>
      <c r="AC399" s="30">
        <v>113800</v>
      </c>
      <c r="AD399" s="30">
        <v>126800</v>
      </c>
      <c r="AE399" s="30">
        <v>175500</v>
      </c>
      <c r="AF399" s="30"/>
      <c r="AG399" s="30">
        <v>184900</v>
      </c>
      <c r="AH399" s="30">
        <v>207900</v>
      </c>
      <c r="AI399" s="31">
        <v>212200</v>
      </c>
      <c r="AJ399" s="3"/>
      <c r="AK399" s="3"/>
      <c r="AL399" s="3"/>
      <c r="AO399" s="1">
        <f t="shared" si="114"/>
        <v>69000</v>
      </c>
      <c r="AP399" s="50"/>
      <c r="AQ399" s="50">
        <f t="shared" si="115"/>
        <v>69000</v>
      </c>
      <c r="AR399" s="50"/>
      <c r="AS399" s="1">
        <f t="shared" si="116"/>
        <v>69000</v>
      </c>
      <c r="AU399" s="1">
        <f t="shared" si="117"/>
        <v>69000</v>
      </c>
      <c r="AW399" s="1">
        <f t="shared" si="118"/>
        <v>69000</v>
      </c>
      <c r="AY399" s="1">
        <f t="shared" si="119"/>
        <v>69000</v>
      </c>
      <c r="BA399" s="1">
        <f t="shared" si="120"/>
        <v>69000</v>
      </c>
      <c r="BC399" s="1">
        <f t="shared" si="121"/>
        <v>69000</v>
      </c>
    </row>
    <row r="400" spans="1:55" hidden="1">
      <c r="C400" s="1">
        <f t="shared" si="122"/>
        <v>65000</v>
      </c>
      <c r="E400" s="1">
        <f t="shared" si="123"/>
        <v>65000</v>
      </c>
      <c r="F400" s="1">
        <v>55500</v>
      </c>
      <c r="G400" s="1">
        <v>65000</v>
      </c>
      <c r="H400" s="1">
        <v>49500</v>
      </c>
      <c r="I400" s="1">
        <v>77900</v>
      </c>
      <c r="K400" s="31">
        <v>26000</v>
      </c>
      <c r="L400" s="31"/>
      <c r="M400" s="31">
        <v>26300</v>
      </c>
      <c r="N400" s="34">
        <v>26800</v>
      </c>
      <c r="O400" s="31">
        <v>28200</v>
      </c>
      <c r="P400" s="31">
        <v>30500</v>
      </c>
      <c r="Q400" s="36"/>
      <c r="R400" s="36">
        <v>31500</v>
      </c>
      <c r="S400" s="142">
        <v>33000</v>
      </c>
      <c r="T400" s="143">
        <v>38600</v>
      </c>
      <c r="U400" s="143">
        <v>42200</v>
      </c>
      <c r="V400" s="143"/>
      <c r="W400" s="31">
        <v>82400</v>
      </c>
      <c r="X400" s="31">
        <v>89000</v>
      </c>
      <c r="Y400" s="31">
        <v>98800</v>
      </c>
      <c r="Z400" s="31">
        <v>104200</v>
      </c>
      <c r="AA400" s="31"/>
      <c r="AB400" s="31">
        <v>110500</v>
      </c>
      <c r="AC400" s="37">
        <v>117200</v>
      </c>
      <c r="AD400" s="37">
        <v>130600</v>
      </c>
      <c r="AE400" s="30">
        <v>180800</v>
      </c>
      <c r="AF400" s="30"/>
      <c r="AG400" s="37">
        <v>190400</v>
      </c>
      <c r="AH400" s="37">
        <v>214100</v>
      </c>
      <c r="AI400" s="30">
        <v>218600</v>
      </c>
      <c r="AJ400" s="3"/>
      <c r="AK400" s="3"/>
      <c r="AL400" s="3"/>
      <c r="AO400" s="1">
        <f t="shared" si="114"/>
        <v>71100</v>
      </c>
      <c r="AP400" s="50"/>
      <c r="AQ400" s="50">
        <f t="shared" si="115"/>
        <v>71100</v>
      </c>
      <c r="AR400" s="50"/>
      <c r="AS400" s="1">
        <f t="shared" si="116"/>
        <v>71100</v>
      </c>
      <c r="AU400" s="1">
        <f t="shared" si="117"/>
        <v>71100</v>
      </c>
      <c r="AW400" s="1">
        <f t="shared" si="118"/>
        <v>71100</v>
      </c>
      <c r="AY400" s="1">
        <f t="shared" si="119"/>
        <v>71100</v>
      </c>
      <c r="BA400" s="1">
        <f t="shared" si="120"/>
        <v>71100</v>
      </c>
      <c r="BC400" s="1">
        <f t="shared" si="121"/>
        <v>71100</v>
      </c>
    </row>
    <row r="401" spans="3:55" hidden="1">
      <c r="C401" s="1">
        <f t="shared" si="122"/>
        <v>67000</v>
      </c>
      <c r="E401" s="1">
        <f t="shared" si="123"/>
        <v>67000</v>
      </c>
      <c r="F401" s="1">
        <v>57200</v>
      </c>
      <c r="G401" s="1">
        <v>67000</v>
      </c>
      <c r="H401" s="1">
        <v>51000</v>
      </c>
      <c r="I401" s="1">
        <v>80200</v>
      </c>
      <c r="K401" s="31">
        <v>26800</v>
      </c>
      <c r="L401" s="31"/>
      <c r="M401" s="31">
        <v>27100</v>
      </c>
      <c r="N401" s="31">
        <v>27600</v>
      </c>
      <c r="O401" s="31">
        <v>29000</v>
      </c>
      <c r="P401" s="31">
        <v>31400</v>
      </c>
      <c r="Q401" s="36"/>
      <c r="R401" s="36">
        <v>32400</v>
      </c>
      <c r="S401" s="142">
        <v>34000</v>
      </c>
      <c r="T401" s="143">
        <v>39800</v>
      </c>
      <c r="U401" s="143">
        <v>43500</v>
      </c>
      <c r="V401" s="143"/>
      <c r="W401" s="31">
        <v>84900</v>
      </c>
      <c r="X401" s="31">
        <v>91700</v>
      </c>
      <c r="Y401" s="37">
        <v>101800</v>
      </c>
      <c r="Z401" s="37">
        <v>107300</v>
      </c>
      <c r="AA401" s="37"/>
      <c r="AB401" s="37">
        <v>113800</v>
      </c>
      <c r="AC401" s="30">
        <v>120700</v>
      </c>
      <c r="AD401" s="30">
        <v>134500</v>
      </c>
      <c r="AE401" s="30">
        <v>186200</v>
      </c>
      <c r="AF401" s="30"/>
      <c r="AG401" s="37">
        <v>196100</v>
      </c>
      <c r="AH401" s="37"/>
      <c r="AI401" s="30"/>
      <c r="AJ401" s="3"/>
      <c r="AK401" s="3"/>
      <c r="AL401" s="3"/>
      <c r="AO401" s="1">
        <f t="shared" si="114"/>
        <v>73200</v>
      </c>
      <c r="AP401" s="50"/>
      <c r="AQ401" s="50">
        <f t="shared" si="115"/>
        <v>73200</v>
      </c>
      <c r="AR401" s="50"/>
      <c r="AS401" s="1">
        <f t="shared" si="116"/>
        <v>73200</v>
      </c>
      <c r="AU401" s="1">
        <f t="shared" si="117"/>
        <v>73200</v>
      </c>
      <c r="AW401" s="1">
        <f t="shared" si="118"/>
        <v>73200</v>
      </c>
      <c r="AY401" s="1">
        <f t="shared" si="119"/>
        <v>73200</v>
      </c>
      <c r="BA401" s="1">
        <f t="shared" si="120"/>
        <v>73200</v>
      </c>
      <c r="BC401" s="1">
        <f t="shared" si="121"/>
        <v>73200</v>
      </c>
    </row>
    <row r="402" spans="3:55" hidden="1">
      <c r="C402" s="1">
        <f t="shared" si="122"/>
        <v>69000</v>
      </c>
      <c r="E402" s="1">
        <f t="shared" si="123"/>
        <v>69000</v>
      </c>
      <c r="F402" s="1">
        <v>58900</v>
      </c>
      <c r="G402" s="1">
        <v>69000</v>
      </c>
      <c r="H402" s="1">
        <v>52500</v>
      </c>
      <c r="I402" s="1">
        <v>82600</v>
      </c>
      <c r="K402" s="31">
        <v>27600</v>
      </c>
      <c r="L402" s="31"/>
      <c r="M402" s="31">
        <v>27900</v>
      </c>
      <c r="N402" s="30">
        <v>28400</v>
      </c>
      <c r="O402" s="31">
        <v>29900</v>
      </c>
      <c r="P402" s="31">
        <v>32300</v>
      </c>
      <c r="Q402" s="36"/>
      <c r="R402" s="36">
        <v>33400</v>
      </c>
      <c r="S402" s="142">
        <v>35000</v>
      </c>
      <c r="T402" s="143">
        <v>41000</v>
      </c>
      <c r="U402" s="143">
        <v>44800</v>
      </c>
      <c r="V402" s="143"/>
      <c r="W402" s="31">
        <v>87400</v>
      </c>
      <c r="X402" s="31">
        <v>94500</v>
      </c>
      <c r="Y402" s="37">
        <v>104900</v>
      </c>
      <c r="Z402" s="37">
        <v>110500</v>
      </c>
      <c r="AA402" s="37"/>
      <c r="AB402" s="37">
        <v>117200</v>
      </c>
      <c r="AC402" s="37">
        <v>124300</v>
      </c>
      <c r="AD402" s="37">
        <v>138500</v>
      </c>
      <c r="AE402" s="30">
        <v>191800</v>
      </c>
      <c r="AF402" s="30"/>
      <c r="AG402" s="31">
        <v>202000</v>
      </c>
      <c r="AH402" s="31"/>
      <c r="AI402" s="148"/>
      <c r="AJ402" s="3"/>
      <c r="AK402" s="3"/>
      <c r="AL402" s="3"/>
      <c r="AO402" s="1">
        <f t="shared" si="114"/>
        <v>75400</v>
      </c>
      <c r="AP402" s="50"/>
      <c r="AQ402" s="50">
        <f t="shared" si="115"/>
        <v>75400</v>
      </c>
      <c r="AR402" s="50"/>
      <c r="AS402" s="1">
        <f t="shared" si="116"/>
        <v>75400</v>
      </c>
      <c r="AU402" s="1">
        <f t="shared" si="117"/>
        <v>75400</v>
      </c>
      <c r="AW402" s="1">
        <f t="shared" si="118"/>
        <v>75400</v>
      </c>
      <c r="AY402" s="1">
        <f t="shared" si="119"/>
        <v>75400</v>
      </c>
      <c r="BA402" s="1">
        <f t="shared" si="120"/>
        <v>75400</v>
      </c>
      <c r="BC402" s="1">
        <f t="shared" si="121"/>
        <v>75400</v>
      </c>
    </row>
    <row r="403" spans="3:55" hidden="1">
      <c r="C403" s="1">
        <f t="shared" si="122"/>
        <v>71100</v>
      </c>
      <c r="E403" s="1">
        <f t="shared" si="123"/>
        <v>71100</v>
      </c>
      <c r="F403" s="1">
        <v>60700</v>
      </c>
      <c r="G403" s="1">
        <v>71100</v>
      </c>
      <c r="H403" s="1">
        <v>54100</v>
      </c>
      <c r="I403" s="1">
        <v>85100</v>
      </c>
      <c r="K403" s="31">
        <v>28400</v>
      </c>
      <c r="L403" s="31"/>
      <c r="M403" s="31">
        <v>28700</v>
      </c>
      <c r="N403" s="31">
        <v>29300</v>
      </c>
      <c r="O403" s="31">
        <v>30800</v>
      </c>
      <c r="P403" s="31">
        <v>33300</v>
      </c>
      <c r="Q403" s="36"/>
      <c r="R403" s="36">
        <v>34400</v>
      </c>
      <c r="S403" s="142">
        <v>36100</v>
      </c>
      <c r="T403" s="143">
        <v>42200</v>
      </c>
      <c r="U403" s="143">
        <v>46100</v>
      </c>
      <c r="V403" s="143"/>
      <c r="W403" s="31">
        <v>90000</v>
      </c>
      <c r="X403" s="31">
        <v>97300</v>
      </c>
      <c r="Y403" s="37">
        <v>108000</v>
      </c>
      <c r="Z403" s="37">
        <v>113800</v>
      </c>
      <c r="AA403" s="37"/>
      <c r="AB403" s="37">
        <v>120700</v>
      </c>
      <c r="AC403" s="37">
        <v>128000</v>
      </c>
      <c r="AD403" s="37">
        <v>142700</v>
      </c>
      <c r="AE403" s="30">
        <v>197600</v>
      </c>
      <c r="AF403" s="30"/>
      <c r="AG403" s="30">
        <v>208100</v>
      </c>
      <c r="AH403" s="30"/>
      <c r="AI403" s="148"/>
      <c r="AJ403" s="3"/>
      <c r="AK403" s="3"/>
      <c r="AL403" s="3"/>
      <c r="AO403" s="1">
        <f t="shared" si="114"/>
        <v>77700</v>
      </c>
      <c r="AP403" s="50"/>
      <c r="AQ403" s="50">
        <f t="shared" si="115"/>
        <v>77700</v>
      </c>
      <c r="AR403" s="50"/>
      <c r="AS403" s="1">
        <f t="shared" si="116"/>
        <v>77700</v>
      </c>
      <c r="AU403" s="1">
        <f t="shared" si="117"/>
        <v>77700</v>
      </c>
      <c r="AW403" s="1">
        <f t="shared" si="118"/>
        <v>77700</v>
      </c>
      <c r="AY403" s="1">
        <f t="shared" si="119"/>
        <v>77700</v>
      </c>
      <c r="BA403" s="1">
        <f t="shared" si="120"/>
        <v>77700</v>
      </c>
      <c r="BC403" s="1">
        <f t="shared" si="121"/>
        <v>77700</v>
      </c>
    </row>
    <row r="404" spans="3:55" hidden="1">
      <c r="C404" s="1">
        <f t="shared" si="122"/>
        <v>73200</v>
      </c>
      <c r="E404" s="1">
        <f t="shared" si="123"/>
        <v>73200</v>
      </c>
      <c r="F404" s="1">
        <v>62500</v>
      </c>
      <c r="G404" s="1">
        <v>73200</v>
      </c>
      <c r="H404" s="1">
        <v>55700</v>
      </c>
      <c r="I404" s="1">
        <v>87700</v>
      </c>
      <c r="K404" s="31">
        <v>29300</v>
      </c>
      <c r="L404" s="31"/>
      <c r="M404" s="31">
        <v>29600</v>
      </c>
      <c r="N404" s="31">
        <v>30200</v>
      </c>
      <c r="O404" s="31">
        <v>31700</v>
      </c>
      <c r="P404" s="31">
        <v>34300</v>
      </c>
      <c r="Q404" s="36"/>
      <c r="R404" s="36">
        <v>35400</v>
      </c>
      <c r="S404" s="142">
        <v>37200</v>
      </c>
      <c r="T404" s="143">
        <v>43500</v>
      </c>
      <c r="U404" s="143">
        <v>47500</v>
      </c>
      <c r="V404" s="143"/>
      <c r="W404" s="31">
        <v>92700</v>
      </c>
      <c r="X404" s="31">
        <v>100200</v>
      </c>
      <c r="Y404" s="30">
        <v>111200</v>
      </c>
      <c r="Z404" s="30">
        <v>117200</v>
      </c>
      <c r="AA404" s="30"/>
      <c r="AB404" s="30">
        <v>124300</v>
      </c>
      <c r="AC404" s="37">
        <v>131800</v>
      </c>
      <c r="AD404" s="37">
        <v>147000</v>
      </c>
      <c r="AE404" s="34">
        <v>203500</v>
      </c>
      <c r="AF404" s="34"/>
      <c r="AG404" s="30"/>
      <c r="AH404" s="30"/>
      <c r="AI404" s="148"/>
      <c r="AJ404" s="3"/>
      <c r="AK404" s="3"/>
      <c r="AL404" s="3"/>
      <c r="AO404" s="1">
        <f t="shared" si="114"/>
        <v>80000</v>
      </c>
      <c r="AP404" s="50"/>
      <c r="AQ404" s="50">
        <f t="shared" si="115"/>
        <v>80000</v>
      </c>
      <c r="AR404" s="50"/>
      <c r="AS404" s="1">
        <f t="shared" si="116"/>
        <v>80000</v>
      </c>
      <c r="AU404" s="1">
        <f t="shared" si="117"/>
        <v>80000</v>
      </c>
      <c r="AW404" s="1">
        <f t="shared" si="118"/>
        <v>80000</v>
      </c>
      <c r="AY404" s="1">
        <f t="shared" si="119"/>
        <v>80000</v>
      </c>
      <c r="BA404" s="1">
        <f t="shared" si="120"/>
        <v>80000</v>
      </c>
      <c r="BC404" s="1">
        <f t="shared" si="121"/>
        <v>80000</v>
      </c>
    </row>
    <row r="405" spans="3:55" hidden="1">
      <c r="C405" s="1">
        <f t="shared" si="122"/>
        <v>75400</v>
      </c>
      <c r="E405" s="1">
        <f t="shared" si="123"/>
        <v>75400</v>
      </c>
      <c r="F405" s="1">
        <v>64400</v>
      </c>
      <c r="G405" s="1">
        <v>75400</v>
      </c>
      <c r="H405" s="1">
        <v>57400</v>
      </c>
      <c r="I405" s="1">
        <v>90300</v>
      </c>
      <c r="K405" s="31">
        <v>30200</v>
      </c>
      <c r="L405" s="31"/>
      <c r="M405" s="31">
        <v>30500</v>
      </c>
      <c r="N405" s="31">
        <v>31100</v>
      </c>
      <c r="O405" s="31">
        <v>32700</v>
      </c>
      <c r="P405" s="31">
        <v>35300</v>
      </c>
      <c r="Q405" s="36"/>
      <c r="R405" s="36">
        <v>36500</v>
      </c>
      <c r="S405" s="142">
        <v>38300</v>
      </c>
      <c r="T405" s="143">
        <v>44800</v>
      </c>
      <c r="U405" s="143">
        <v>48900</v>
      </c>
      <c r="V405" s="143"/>
      <c r="W405" s="31">
        <v>95500</v>
      </c>
      <c r="X405" s="31">
        <v>103200</v>
      </c>
      <c r="Y405" s="30">
        <v>114500</v>
      </c>
      <c r="Z405" s="30">
        <v>120700</v>
      </c>
      <c r="AA405" s="30"/>
      <c r="AB405" s="30">
        <v>128000</v>
      </c>
      <c r="AC405" s="30">
        <v>135800</v>
      </c>
      <c r="AD405" s="30">
        <v>151400</v>
      </c>
      <c r="AE405" s="34"/>
      <c r="AF405" s="34"/>
      <c r="AG405" s="148"/>
      <c r="AH405" s="148"/>
      <c r="AI405" s="148"/>
      <c r="AJ405" s="3"/>
      <c r="AK405" s="3"/>
      <c r="AL405" s="3"/>
      <c r="AO405" s="1">
        <f t="shared" si="114"/>
        <v>82400</v>
      </c>
      <c r="AP405" s="50"/>
      <c r="AQ405" s="50">
        <f t="shared" si="115"/>
        <v>82400</v>
      </c>
      <c r="AR405" s="50"/>
      <c r="AS405" s="1">
        <f t="shared" si="116"/>
        <v>82400</v>
      </c>
      <c r="AU405" s="1">
        <f t="shared" si="117"/>
        <v>82400</v>
      </c>
      <c r="AW405" s="1">
        <f t="shared" si="118"/>
        <v>82400</v>
      </c>
      <c r="AY405" s="1">
        <f t="shared" si="119"/>
        <v>82400</v>
      </c>
      <c r="BA405" s="1">
        <f t="shared" si="120"/>
        <v>82400</v>
      </c>
      <c r="BC405" s="1">
        <f t="shared" si="121"/>
        <v>82400</v>
      </c>
    </row>
    <row r="406" spans="3:55" hidden="1">
      <c r="C406" s="1">
        <f t="shared" si="122"/>
        <v>77700</v>
      </c>
      <c r="E406" s="1">
        <f t="shared" si="123"/>
        <v>77700</v>
      </c>
      <c r="F406" s="1">
        <v>66300</v>
      </c>
      <c r="G406" s="1">
        <v>77700</v>
      </c>
      <c r="H406" s="1">
        <v>59100</v>
      </c>
      <c r="I406" s="1">
        <v>93000</v>
      </c>
      <c r="K406" s="34">
        <v>31100</v>
      </c>
      <c r="L406" s="34"/>
      <c r="M406" s="34">
        <v>31400</v>
      </c>
      <c r="N406" s="31">
        <v>32000</v>
      </c>
      <c r="O406" s="31">
        <v>33700</v>
      </c>
      <c r="P406" s="31">
        <v>36400</v>
      </c>
      <c r="Q406" s="36"/>
      <c r="R406" s="36">
        <v>37600</v>
      </c>
      <c r="S406" s="142">
        <v>39400</v>
      </c>
      <c r="T406" s="143">
        <v>46100</v>
      </c>
      <c r="U406" s="143">
        <v>50400</v>
      </c>
      <c r="V406" s="143"/>
      <c r="W406" s="31">
        <v>98400</v>
      </c>
      <c r="X406" s="31">
        <v>106300</v>
      </c>
      <c r="Y406" s="30">
        <v>117900</v>
      </c>
      <c r="Z406" s="30">
        <v>124300</v>
      </c>
      <c r="AA406" s="30"/>
      <c r="AB406" s="30">
        <v>131800</v>
      </c>
      <c r="AC406" s="37">
        <v>139900</v>
      </c>
      <c r="AD406" s="37">
        <v>155900</v>
      </c>
      <c r="AE406" s="30"/>
      <c r="AF406" s="30"/>
      <c r="AG406" s="148"/>
      <c r="AH406" s="148"/>
      <c r="AI406" s="148"/>
      <c r="AJ406" s="3"/>
      <c r="AK406" s="3"/>
      <c r="AL406" s="3"/>
      <c r="AO406" s="1">
        <f t="shared" si="114"/>
        <v>84900</v>
      </c>
      <c r="AP406" s="50"/>
      <c r="AQ406" s="50">
        <f t="shared" si="115"/>
        <v>84900</v>
      </c>
      <c r="AR406" s="50"/>
      <c r="AS406" s="1">
        <f t="shared" si="116"/>
        <v>84900</v>
      </c>
      <c r="AU406" s="1">
        <f t="shared" si="117"/>
        <v>84900</v>
      </c>
      <c r="AW406" s="1">
        <f t="shared" si="118"/>
        <v>84900</v>
      </c>
      <c r="AY406" s="1">
        <f t="shared" si="119"/>
        <v>84900</v>
      </c>
      <c r="BA406" s="1">
        <f t="shared" si="120"/>
        <v>84900</v>
      </c>
      <c r="BC406" s="1">
        <f t="shared" si="121"/>
        <v>84900</v>
      </c>
    </row>
    <row r="407" spans="3:55" hidden="1">
      <c r="C407" s="1">
        <f t="shared" si="122"/>
        <v>80000</v>
      </c>
      <c r="E407" s="1">
        <f t="shared" si="123"/>
        <v>80000</v>
      </c>
      <c r="F407" s="31">
        <v>68300</v>
      </c>
      <c r="G407" s="35">
        <v>80000</v>
      </c>
      <c r="H407" s="30">
        <v>60900</v>
      </c>
      <c r="I407" s="31">
        <v>95800</v>
      </c>
      <c r="J407" s="31"/>
      <c r="K407" s="34">
        <v>32000</v>
      </c>
      <c r="L407" s="34"/>
      <c r="M407" s="34">
        <v>32300</v>
      </c>
      <c r="N407" s="31">
        <v>33000</v>
      </c>
      <c r="O407" s="31">
        <v>34700</v>
      </c>
      <c r="P407" s="30">
        <v>37500</v>
      </c>
      <c r="Q407" s="35"/>
      <c r="R407" s="35">
        <v>38700</v>
      </c>
      <c r="S407" s="142">
        <v>40600</v>
      </c>
      <c r="T407" s="144">
        <v>47500</v>
      </c>
      <c r="U407" s="144">
        <v>51900</v>
      </c>
      <c r="V407" s="144"/>
      <c r="W407" s="37">
        <v>101400</v>
      </c>
      <c r="X407" s="37">
        <v>109500</v>
      </c>
      <c r="Y407" s="37">
        <v>121400</v>
      </c>
      <c r="Z407" s="37">
        <v>128000</v>
      </c>
      <c r="AA407" s="37"/>
      <c r="AB407" s="37">
        <v>135800</v>
      </c>
      <c r="AC407" s="37">
        <v>144100</v>
      </c>
      <c r="AD407" s="37">
        <v>160600</v>
      </c>
      <c r="AE407" s="148"/>
      <c r="AF407" s="148"/>
      <c r="AG407" s="148"/>
      <c r="AH407" s="148"/>
      <c r="AI407" s="148"/>
      <c r="AJ407" s="3"/>
      <c r="AK407" s="3"/>
      <c r="AL407" s="3"/>
      <c r="AO407" s="1">
        <f t="shared" si="114"/>
        <v>87400</v>
      </c>
      <c r="AP407" s="50"/>
      <c r="AQ407" s="50">
        <f t="shared" si="115"/>
        <v>87400</v>
      </c>
      <c r="AR407" s="50"/>
      <c r="AS407" s="1">
        <f t="shared" si="116"/>
        <v>87400</v>
      </c>
      <c r="AU407" s="1">
        <f t="shared" si="117"/>
        <v>87400</v>
      </c>
      <c r="AW407" s="1">
        <f t="shared" si="118"/>
        <v>87400</v>
      </c>
      <c r="AY407" s="1">
        <f t="shared" si="119"/>
        <v>87400</v>
      </c>
      <c r="BA407" s="1">
        <f t="shared" si="120"/>
        <v>87400</v>
      </c>
      <c r="BC407" s="1">
        <f t="shared" si="121"/>
        <v>87400</v>
      </c>
    </row>
    <row r="408" spans="3:55" hidden="1">
      <c r="C408" s="1">
        <f t="shared" si="122"/>
        <v>82400</v>
      </c>
      <c r="E408" s="1">
        <f t="shared" si="123"/>
        <v>82400</v>
      </c>
      <c r="F408" s="31">
        <v>70300</v>
      </c>
      <c r="G408" s="36">
        <v>82400</v>
      </c>
      <c r="H408" s="31">
        <v>62700</v>
      </c>
      <c r="I408" s="31">
        <v>98700</v>
      </c>
      <c r="J408" s="31"/>
      <c r="K408" s="31">
        <v>33000</v>
      </c>
      <c r="L408" s="31"/>
      <c r="M408" s="31">
        <v>33300</v>
      </c>
      <c r="N408" s="31">
        <v>34000</v>
      </c>
      <c r="O408" s="31">
        <v>35700</v>
      </c>
      <c r="P408" s="31">
        <v>38600</v>
      </c>
      <c r="Q408" s="36"/>
      <c r="R408" s="36">
        <v>39900</v>
      </c>
      <c r="S408" s="142">
        <v>41800</v>
      </c>
      <c r="T408" s="143">
        <v>48900</v>
      </c>
      <c r="U408" s="143">
        <v>53500</v>
      </c>
      <c r="V408" s="143"/>
      <c r="W408" s="37">
        <v>104400</v>
      </c>
      <c r="X408" s="37">
        <v>112800</v>
      </c>
      <c r="Y408" s="37">
        <v>125000</v>
      </c>
      <c r="Z408" s="37">
        <v>131800</v>
      </c>
      <c r="AA408" s="37"/>
      <c r="AB408" s="37">
        <v>139900</v>
      </c>
      <c r="AC408" s="37">
        <v>148400</v>
      </c>
      <c r="AD408" s="37">
        <v>165400</v>
      </c>
      <c r="AE408" s="148"/>
      <c r="AF408" s="148"/>
      <c r="AG408" s="148"/>
      <c r="AH408" s="148"/>
      <c r="AI408" s="148"/>
      <c r="AJ408" s="3"/>
      <c r="AK408" s="3"/>
      <c r="AL408" s="3"/>
      <c r="AO408" s="1">
        <f t="shared" si="114"/>
        <v>90000</v>
      </c>
      <c r="AP408" s="50"/>
      <c r="AQ408" s="50">
        <f t="shared" si="115"/>
        <v>90000</v>
      </c>
      <c r="AR408" s="50"/>
      <c r="AS408" s="1">
        <f t="shared" si="116"/>
        <v>90000</v>
      </c>
      <c r="AU408" s="1">
        <f t="shared" si="117"/>
        <v>90000</v>
      </c>
      <c r="AW408" s="1">
        <f t="shared" si="118"/>
        <v>90000</v>
      </c>
      <c r="AY408" s="1">
        <f t="shared" si="119"/>
        <v>90000</v>
      </c>
      <c r="BA408" s="1">
        <f t="shared" si="120"/>
        <v>90000</v>
      </c>
      <c r="BC408" s="1">
        <f t="shared" si="121"/>
        <v>90000</v>
      </c>
    </row>
    <row r="409" spans="3:55" hidden="1">
      <c r="C409" s="1">
        <f t="shared" si="122"/>
        <v>84900</v>
      </c>
      <c r="E409" s="1">
        <f t="shared" si="123"/>
        <v>84900</v>
      </c>
      <c r="F409" s="30">
        <v>72400</v>
      </c>
      <c r="G409" s="35">
        <v>84900</v>
      </c>
      <c r="H409" s="31">
        <v>64600</v>
      </c>
      <c r="I409" s="37">
        <v>101700</v>
      </c>
      <c r="J409" s="37"/>
      <c r="K409" s="31">
        <v>34000</v>
      </c>
      <c r="L409" s="31"/>
      <c r="M409" s="31">
        <v>34300</v>
      </c>
      <c r="N409" s="31">
        <v>35000</v>
      </c>
      <c r="O409" s="30">
        <v>36800</v>
      </c>
      <c r="P409" s="31">
        <v>39800</v>
      </c>
      <c r="Q409" s="36"/>
      <c r="R409" s="36">
        <v>41100</v>
      </c>
      <c r="S409" s="142">
        <v>43300</v>
      </c>
      <c r="T409" s="143">
        <v>50400</v>
      </c>
      <c r="U409" s="143">
        <v>55100</v>
      </c>
      <c r="V409" s="143"/>
      <c r="W409" s="37">
        <v>107500</v>
      </c>
      <c r="X409" s="37">
        <v>116200</v>
      </c>
      <c r="Y409" s="30">
        <v>128800</v>
      </c>
      <c r="Z409" s="30">
        <v>135800</v>
      </c>
      <c r="AA409" s="30"/>
      <c r="AB409" s="30">
        <v>144100</v>
      </c>
      <c r="AC409" s="30">
        <v>152900</v>
      </c>
      <c r="AD409" s="30">
        <v>170400</v>
      </c>
      <c r="AE409" s="3"/>
      <c r="AF409" s="3"/>
      <c r="AG409" s="3"/>
      <c r="AH409" s="3"/>
      <c r="AI409" s="3"/>
      <c r="AJ409" s="3"/>
      <c r="AK409" s="3"/>
      <c r="AL409" s="3"/>
      <c r="AO409" s="1">
        <f t="shared" si="114"/>
        <v>92700</v>
      </c>
      <c r="AP409" s="50"/>
      <c r="AQ409" s="50">
        <f t="shared" si="115"/>
        <v>92700</v>
      </c>
      <c r="AR409" s="50"/>
      <c r="AS409" s="1">
        <f t="shared" si="116"/>
        <v>92700</v>
      </c>
      <c r="AU409" s="1">
        <f t="shared" si="117"/>
        <v>92700</v>
      </c>
      <c r="AW409" s="1">
        <f t="shared" si="118"/>
        <v>92700</v>
      </c>
      <c r="AY409" s="1">
        <f t="shared" si="119"/>
        <v>92700</v>
      </c>
      <c r="BA409" s="1">
        <f t="shared" si="120"/>
        <v>92700</v>
      </c>
      <c r="BC409" s="1">
        <f t="shared" si="121"/>
        <v>92700</v>
      </c>
    </row>
    <row r="410" spans="3:55" hidden="1">
      <c r="C410" s="1">
        <f t="shared" si="122"/>
        <v>87400</v>
      </c>
      <c r="E410" s="1">
        <f t="shared" si="123"/>
        <v>87400</v>
      </c>
      <c r="F410" s="31">
        <v>74600</v>
      </c>
      <c r="G410" s="35">
        <v>87400</v>
      </c>
      <c r="H410" s="31">
        <v>66500</v>
      </c>
      <c r="I410" s="37">
        <v>104800</v>
      </c>
      <c r="J410" s="37"/>
      <c r="K410" s="31">
        <v>35000</v>
      </c>
      <c r="L410" s="31"/>
      <c r="M410" s="31">
        <v>35300</v>
      </c>
      <c r="N410" s="31">
        <v>36100</v>
      </c>
      <c r="O410" s="31">
        <v>37900</v>
      </c>
      <c r="P410" s="34">
        <v>41000</v>
      </c>
      <c r="Q410" s="145"/>
      <c r="R410" s="145">
        <v>42300</v>
      </c>
      <c r="S410" s="142">
        <v>44400</v>
      </c>
      <c r="T410" s="146">
        <v>51900</v>
      </c>
      <c r="U410" s="146">
        <v>56800</v>
      </c>
      <c r="V410" s="146"/>
      <c r="W410" s="30">
        <v>110700</v>
      </c>
      <c r="X410" s="30">
        <v>119700</v>
      </c>
      <c r="Y410" s="37">
        <v>132700</v>
      </c>
      <c r="Z410" s="37">
        <v>139900</v>
      </c>
      <c r="AA410" s="37"/>
      <c r="AB410" s="37">
        <v>148400</v>
      </c>
      <c r="AC410" s="30">
        <v>157500</v>
      </c>
      <c r="AD410" s="30">
        <v>175500</v>
      </c>
      <c r="AE410" s="3"/>
      <c r="AF410" s="3"/>
      <c r="AG410" s="3"/>
      <c r="AH410" s="3"/>
      <c r="AI410" s="3"/>
      <c r="AJ410" s="3"/>
      <c r="AK410" s="3"/>
      <c r="AL410" s="3"/>
      <c r="AO410" s="1">
        <f t="shared" si="114"/>
        <v>95500</v>
      </c>
      <c r="AP410" s="50"/>
      <c r="AQ410" s="50">
        <f t="shared" si="115"/>
        <v>95500</v>
      </c>
      <c r="AR410" s="50"/>
      <c r="AS410" s="1">
        <f t="shared" si="116"/>
        <v>95500</v>
      </c>
      <c r="AU410" s="1">
        <f t="shared" si="117"/>
        <v>95500</v>
      </c>
      <c r="AW410" s="1">
        <f t="shared" si="118"/>
        <v>95500</v>
      </c>
      <c r="AY410" s="1">
        <f t="shared" si="119"/>
        <v>95500</v>
      </c>
      <c r="BA410" s="1">
        <f t="shared" si="120"/>
        <v>95500</v>
      </c>
      <c r="BC410" s="1">
        <f t="shared" si="121"/>
        <v>95500</v>
      </c>
    </row>
    <row r="411" spans="3:55" hidden="1">
      <c r="C411" s="1">
        <f t="shared" si="122"/>
        <v>90000</v>
      </c>
      <c r="E411" s="1">
        <f t="shared" si="123"/>
        <v>90000</v>
      </c>
      <c r="F411" s="31">
        <v>76800</v>
      </c>
      <c r="G411" s="36">
        <v>90000</v>
      </c>
      <c r="H411" s="30">
        <v>68500</v>
      </c>
      <c r="I411" s="37">
        <v>107900</v>
      </c>
      <c r="J411" s="37"/>
      <c r="K411" s="31">
        <v>36100</v>
      </c>
      <c r="L411" s="31"/>
      <c r="M411" s="31">
        <v>36400</v>
      </c>
      <c r="N411" s="31">
        <v>37200</v>
      </c>
      <c r="O411" s="31">
        <v>39000</v>
      </c>
      <c r="P411" s="34">
        <v>42200</v>
      </c>
      <c r="Q411" s="145"/>
      <c r="R411" s="145">
        <v>43600</v>
      </c>
      <c r="S411" s="142">
        <v>45700</v>
      </c>
      <c r="T411" s="146">
        <v>53500</v>
      </c>
      <c r="U411" s="146">
        <v>58500</v>
      </c>
      <c r="V411" s="146"/>
      <c r="W411" s="30">
        <v>114000</v>
      </c>
      <c r="X411" s="30">
        <v>123300</v>
      </c>
      <c r="Y411" s="30">
        <v>136700</v>
      </c>
      <c r="Z411" s="30">
        <v>144100</v>
      </c>
      <c r="AA411" s="30"/>
      <c r="AB411" s="30">
        <v>152900</v>
      </c>
      <c r="AC411" s="37">
        <v>162200</v>
      </c>
      <c r="AD411" s="37">
        <v>180800</v>
      </c>
      <c r="AE411" s="3"/>
      <c r="AF411" s="3"/>
      <c r="AG411" s="3"/>
      <c r="AH411" s="3"/>
      <c r="AI411" s="3"/>
      <c r="AJ411" s="3"/>
      <c r="AK411" s="3"/>
      <c r="AL411" s="3"/>
      <c r="AO411" s="1">
        <f t="shared" si="114"/>
        <v>98400</v>
      </c>
      <c r="AP411" s="50"/>
      <c r="AQ411" s="50">
        <f t="shared" si="115"/>
        <v>98400</v>
      </c>
      <c r="AR411" s="50"/>
      <c r="AS411" s="1">
        <f t="shared" si="116"/>
        <v>98400</v>
      </c>
      <c r="AU411" s="1">
        <f t="shared" si="117"/>
        <v>98400</v>
      </c>
      <c r="AW411" s="1">
        <f t="shared" si="118"/>
        <v>98400</v>
      </c>
      <c r="AY411" s="1">
        <f t="shared" si="119"/>
        <v>98400</v>
      </c>
      <c r="BA411" s="1">
        <f t="shared" si="120"/>
        <v>98400</v>
      </c>
      <c r="BC411" s="1">
        <f t="shared" si="121"/>
        <v>98400</v>
      </c>
    </row>
    <row r="412" spans="3:55" hidden="1">
      <c r="C412" s="1">
        <f t="shared" si="122"/>
        <v>92700</v>
      </c>
      <c r="E412" s="1">
        <f t="shared" si="123"/>
        <v>92700</v>
      </c>
      <c r="F412" s="30">
        <v>79100</v>
      </c>
      <c r="G412" s="36">
        <v>92700</v>
      </c>
      <c r="H412" s="31">
        <v>70600</v>
      </c>
      <c r="I412" s="30">
        <v>111100</v>
      </c>
      <c r="J412" s="30"/>
      <c r="K412" s="34">
        <v>37200</v>
      </c>
      <c r="L412" s="34"/>
      <c r="M412" s="34">
        <v>37500</v>
      </c>
      <c r="N412" s="30">
        <v>38300</v>
      </c>
      <c r="O412" s="31">
        <v>40200</v>
      </c>
      <c r="P412" s="34">
        <v>43500</v>
      </c>
      <c r="Q412" s="145"/>
      <c r="R412" s="145">
        <v>44900</v>
      </c>
      <c r="S412" s="142">
        <v>47100</v>
      </c>
      <c r="T412" s="146">
        <v>55100</v>
      </c>
      <c r="U412" s="146">
        <v>60300</v>
      </c>
      <c r="V412" s="146"/>
      <c r="W412" s="30">
        <v>117400</v>
      </c>
      <c r="X412" s="30">
        <v>127000</v>
      </c>
      <c r="Y412" s="37">
        <v>140800</v>
      </c>
      <c r="Z412" s="37">
        <v>148400</v>
      </c>
      <c r="AA412" s="37"/>
      <c r="AB412" s="37">
        <v>157500</v>
      </c>
      <c r="AC412" s="37">
        <v>167100</v>
      </c>
      <c r="AD412" s="37">
        <v>186200</v>
      </c>
      <c r="AE412" s="3"/>
      <c r="AF412" s="3"/>
      <c r="AG412" s="3"/>
      <c r="AH412" s="3"/>
      <c r="AI412" s="3"/>
      <c r="AJ412" s="3"/>
      <c r="AK412" s="3"/>
      <c r="AL412" s="3"/>
      <c r="AO412" s="1">
        <f t="shared" si="114"/>
        <v>101400</v>
      </c>
      <c r="AP412" s="50"/>
      <c r="AQ412" s="50">
        <f t="shared" si="115"/>
        <v>101400</v>
      </c>
      <c r="AR412" s="50"/>
      <c r="AS412" s="1">
        <f t="shared" si="116"/>
        <v>101400</v>
      </c>
      <c r="AU412" s="1">
        <f t="shared" si="117"/>
        <v>101400</v>
      </c>
      <c r="AW412" s="1">
        <f t="shared" si="118"/>
        <v>101400</v>
      </c>
      <c r="AY412" s="1">
        <f t="shared" si="119"/>
        <v>101400</v>
      </c>
      <c r="BA412" s="1">
        <f t="shared" si="120"/>
        <v>101400</v>
      </c>
      <c r="BC412" s="1">
        <f t="shared" si="121"/>
        <v>101400</v>
      </c>
    </row>
    <row r="413" spans="3:55" hidden="1">
      <c r="C413" s="1">
        <f t="shared" si="122"/>
        <v>95500</v>
      </c>
      <c r="E413" s="1">
        <f t="shared" si="123"/>
        <v>95500</v>
      </c>
      <c r="F413" s="30">
        <v>81500</v>
      </c>
      <c r="G413" s="35">
        <v>95500</v>
      </c>
      <c r="H413" s="31">
        <v>72700</v>
      </c>
      <c r="I413" s="30">
        <v>114400</v>
      </c>
      <c r="J413" s="30"/>
      <c r="K413" s="34">
        <v>38300</v>
      </c>
      <c r="L413" s="34"/>
      <c r="M413" s="34">
        <v>38600</v>
      </c>
      <c r="N413" s="31">
        <v>39400</v>
      </c>
      <c r="O413" s="31">
        <v>41400</v>
      </c>
      <c r="P413" s="30">
        <v>44800</v>
      </c>
      <c r="Q413" s="35"/>
      <c r="R413" s="35">
        <v>46200</v>
      </c>
      <c r="S413" s="142">
        <v>48500</v>
      </c>
      <c r="T413" s="144">
        <v>56800</v>
      </c>
      <c r="U413" s="144">
        <v>62100</v>
      </c>
      <c r="V413" s="144"/>
      <c r="W413" s="37">
        <v>120900</v>
      </c>
      <c r="X413" s="37">
        <v>130800</v>
      </c>
      <c r="Y413" s="37">
        <v>145000</v>
      </c>
      <c r="Z413" s="37">
        <v>152900</v>
      </c>
      <c r="AA413" s="37"/>
      <c r="AB413" s="37">
        <v>162200</v>
      </c>
      <c r="AC413" s="30">
        <v>172100</v>
      </c>
      <c r="AD413" s="30">
        <v>191800</v>
      </c>
      <c r="AE413" s="3"/>
      <c r="AF413" s="3"/>
      <c r="AG413" s="3"/>
      <c r="AH413" s="3"/>
      <c r="AI413" s="3"/>
      <c r="AJ413" s="3"/>
      <c r="AK413" s="3"/>
      <c r="AL413" s="3"/>
      <c r="AO413" s="1">
        <f t="shared" si="114"/>
        <v>104400</v>
      </c>
      <c r="AP413" s="50"/>
      <c r="AQ413" s="50">
        <f t="shared" si="115"/>
        <v>104400</v>
      </c>
      <c r="AR413" s="50"/>
      <c r="AS413" s="1">
        <f t="shared" si="116"/>
        <v>104400</v>
      </c>
      <c r="AU413" s="1">
        <f t="shared" si="117"/>
        <v>104400</v>
      </c>
      <c r="AW413" s="1">
        <f t="shared" si="118"/>
        <v>104400</v>
      </c>
      <c r="AY413" s="1">
        <f t="shared" si="119"/>
        <v>104400</v>
      </c>
      <c r="BA413" s="1">
        <f t="shared" si="120"/>
        <v>104400</v>
      </c>
      <c r="BC413" s="1">
        <f t="shared" si="121"/>
        <v>104400</v>
      </c>
    </row>
    <row r="414" spans="3:55" hidden="1">
      <c r="C414" s="1">
        <f t="shared" si="122"/>
        <v>98400</v>
      </c>
      <c r="E414" s="1">
        <f t="shared" si="123"/>
        <v>98400</v>
      </c>
      <c r="F414" s="31">
        <v>83900</v>
      </c>
      <c r="G414" s="35">
        <v>98400</v>
      </c>
      <c r="H414" s="31">
        <v>74900</v>
      </c>
      <c r="I414" s="30">
        <v>117800</v>
      </c>
      <c r="J414" s="30"/>
      <c r="K414" s="34">
        <v>39400</v>
      </c>
      <c r="L414" s="34"/>
      <c r="M414" s="34">
        <v>39800</v>
      </c>
      <c r="N414" s="31">
        <v>40600</v>
      </c>
      <c r="O414" s="31">
        <v>42600</v>
      </c>
      <c r="P414" s="34">
        <v>46100</v>
      </c>
      <c r="Q414" s="145"/>
      <c r="R414" s="145">
        <v>47600</v>
      </c>
      <c r="S414" s="142">
        <v>50000</v>
      </c>
      <c r="T414" s="146">
        <v>58500</v>
      </c>
      <c r="U414" s="146">
        <v>64000</v>
      </c>
      <c r="V414" s="146"/>
      <c r="W414" s="37">
        <v>124500</v>
      </c>
      <c r="X414" s="37">
        <v>134700</v>
      </c>
      <c r="Y414" s="37">
        <v>149400</v>
      </c>
      <c r="Z414" s="37">
        <v>157500</v>
      </c>
      <c r="AA414" s="37"/>
      <c r="AB414" s="37">
        <v>167100</v>
      </c>
      <c r="AC414" s="30">
        <v>177300</v>
      </c>
      <c r="AD414" s="30">
        <v>197600</v>
      </c>
      <c r="AE414" s="3"/>
      <c r="AF414" s="3"/>
      <c r="AG414" s="3"/>
      <c r="AH414" s="3"/>
      <c r="AI414" s="3"/>
      <c r="AJ414" s="3"/>
      <c r="AK414" s="3"/>
      <c r="AL414" s="3"/>
      <c r="AO414" s="1">
        <f t="shared" si="114"/>
        <v>107500</v>
      </c>
      <c r="AP414" s="50"/>
      <c r="AQ414" s="50">
        <f t="shared" si="115"/>
        <v>107500</v>
      </c>
      <c r="AR414" s="50"/>
      <c r="AS414" s="1">
        <f t="shared" si="116"/>
        <v>107500</v>
      </c>
      <c r="AU414" s="1">
        <f t="shared" si="117"/>
        <v>107500</v>
      </c>
      <c r="AW414" s="1">
        <f t="shared" si="118"/>
        <v>107500</v>
      </c>
      <c r="AY414" s="1">
        <f t="shared" si="119"/>
        <v>107500</v>
      </c>
      <c r="BA414" s="1">
        <f t="shared" si="120"/>
        <v>107500</v>
      </c>
      <c r="BC414" s="1">
        <f t="shared" si="121"/>
        <v>107500</v>
      </c>
    </row>
    <row r="415" spans="3:55" hidden="1">
      <c r="C415" s="1">
        <f t="shared" si="122"/>
        <v>101400</v>
      </c>
      <c r="E415" s="1">
        <f t="shared" si="123"/>
        <v>101400</v>
      </c>
      <c r="F415" s="30">
        <v>86400</v>
      </c>
      <c r="G415" s="35">
        <v>101400</v>
      </c>
      <c r="H415" s="31">
        <v>77100</v>
      </c>
      <c r="I415" s="37">
        <v>121300</v>
      </c>
      <c r="J415" s="37"/>
      <c r="K415" s="31">
        <v>40600</v>
      </c>
      <c r="L415" s="31"/>
      <c r="M415" s="31">
        <v>41000</v>
      </c>
      <c r="N415" s="31">
        <v>41800</v>
      </c>
      <c r="O415" s="31">
        <v>43900</v>
      </c>
      <c r="P415" s="34">
        <v>47500</v>
      </c>
      <c r="Q415" s="145"/>
      <c r="R415" s="145">
        <v>49000</v>
      </c>
      <c r="S415" s="142">
        <v>51500</v>
      </c>
      <c r="T415" s="146">
        <v>60300</v>
      </c>
      <c r="U415" s="146">
        <v>65900</v>
      </c>
      <c r="V415" s="146"/>
      <c r="W415" s="37">
        <v>128200</v>
      </c>
      <c r="X415" s="37">
        <v>138700</v>
      </c>
      <c r="Y415" s="30">
        <v>153900</v>
      </c>
      <c r="Z415" s="30">
        <v>162200</v>
      </c>
      <c r="AA415" s="30"/>
      <c r="AB415" s="30">
        <v>172100</v>
      </c>
      <c r="AC415" s="30">
        <v>182600</v>
      </c>
      <c r="AD415" s="30">
        <v>203500</v>
      </c>
      <c r="AE415" s="3"/>
      <c r="AF415" s="3"/>
      <c r="AG415" s="3"/>
      <c r="AH415" s="3"/>
      <c r="AI415" s="3"/>
      <c r="AJ415" s="3"/>
      <c r="AK415" s="3"/>
      <c r="AL415" s="3"/>
      <c r="AO415" s="1">
        <f t="shared" si="114"/>
        <v>110700</v>
      </c>
      <c r="AP415" s="50"/>
      <c r="AQ415" s="50">
        <f t="shared" si="115"/>
        <v>110700</v>
      </c>
      <c r="AR415" s="50"/>
      <c r="AS415" s="1">
        <f t="shared" si="116"/>
        <v>110700</v>
      </c>
      <c r="AU415" s="1">
        <f t="shared" si="117"/>
        <v>110700</v>
      </c>
      <c r="AW415" s="1">
        <f t="shared" si="118"/>
        <v>110700</v>
      </c>
      <c r="AY415" s="1">
        <f t="shared" si="119"/>
        <v>110700</v>
      </c>
      <c r="BA415" s="1">
        <f t="shared" si="120"/>
        <v>110700</v>
      </c>
      <c r="BC415" s="1">
        <f t="shared" si="121"/>
        <v>110700</v>
      </c>
    </row>
    <row r="416" spans="3:55" hidden="1">
      <c r="C416" s="1">
        <f t="shared" si="122"/>
        <v>104400</v>
      </c>
      <c r="E416" s="1">
        <f t="shared" si="123"/>
        <v>104400</v>
      </c>
      <c r="F416" s="30">
        <v>89000</v>
      </c>
      <c r="G416" s="35">
        <v>104400</v>
      </c>
      <c r="H416" s="31">
        <v>79400</v>
      </c>
      <c r="I416" s="37">
        <v>124900</v>
      </c>
      <c r="J416" s="37"/>
      <c r="K416" s="31">
        <v>41800</v>
      </c>
      <c r="L416" s="31"/>
      <c r="M416" s="31">
        <v>42200</v>
      </c>
      <c r="N416" s="31">
        <v>43100</v>
      </c>
      <c r="O416" s="30">
        <v>45200</v>
      </c>
      <c r="P416" s="31">
        <v>48900</v>
      </c>
      <c r="Q416" s="36"/>
      <c r="R416" s="36">
        <v>50500</v>
      </c>
      <c r="S416" s="142">
        <v>53000</v>
      </c>
      <c r="T416" s="143">
        <v>62100</v>
      </c>
      <c r="U416" s="143">
        <v>67900</v>
      </c>
      <c r="V416" s="143"/>
      <c r="W416" s="30">
        <v>132000</v>
      </c>
      <c r="X416" s="30">
        <v>142900</v>
      </c>
      <c r="Y416" s="37">
        <v>158500</v>
      </c>
      <c r="Z416" s="37">
        <v>167100</v>
      </c>
      <c r="AA416" s="37"/>
      <c r="AB416" s="37">
        <v>177300</v>
      </c>
      <c r="AC416" s="30">
        <v>188100</v>
      </c>
      <c r="AD416" s="30"/>
      <c r="AE416" s="3"/>
      <c r="AF416" s="3"/>
      <c r="AG416" s="3"/>
      <c r="AH416" s="3"/>
      <c r="AI416" s="3"/>
      <c r="AJ416" s="3"/>
      <c r="AK416" s="3"/>
      <c r="AL416" s="3"/>
      <c r="AO416" s="1">
        <f t="shared" si="114"/>
        <v>114000</v>
      </c>
      <c r="AP416" s="50"/>
      <c r="AQ416" s="50">
        <f t="shared" si="115"/>
        <v>114000</v>
      </c>
      <c r="AR416" s="50"/>
      <c r="AS416" s="1">
        <f t="shared" si="116"/>
        <v>114000</v>
      </c>
      <c r="AU416" s="1">
        <f t="shared" si="117"/>
        <v>114000</v>
      </c>
      <c r="AW416" s="1">
        <f t="shared" si="118"/>
        <v>114000</v>
      </c>
      <c r="AY416" s="1">
        <f t="shared" si="119"/>
        <v>114000</v>
      </c>
      <c r="BA416" s="1">
        <f t="shared" si="120"/>
        <v>114000</v>
      </c>
      <c r="BC416" s="1">
        <f t="shared" si="121"/>
        <v>114000</v>
      </c>
    </row>
    <row r="417" spans="1:55" hidden="1">
      <c r="C417" s="1">
        <f t="shared" si="122"/>
        <v>107500</v>
      </c>
      <c r="E417" s="1">
        <f t="shared" si="123"/>
        <v>107500</v>
      </c>
      <c r="F417" s="30">
        <v>91700</v>
      </c>
      <c r="G417" s="35">
        <v>107500</v>
      </c>
      <c r="H417" s="30">
        <v>81800</v>
      </c>
      <c r="I417" s="37">
        <v>128600</v>
      </c>
      <c r="J417" s="37"/>
      <c r="K417" s="31">
        <v>43100</v>
      </c>
      <c r="L417" s="31"/>
      <c r="M417" s="31">
        <v>43500</v>
      </c>
      <c r="N417" s="31">
        <v>44400</v>
      </c>
      <c r="O417" s="31">
        <v>46600</v>
      </c>
      <c r="P417" s="30">
        <v>50400</v>
      </c>
      <c r="Q417" s="35"/>
      <c r="R417" s="35">
        <v>52000</v>
      </c>
      <c r="S417" s="142">
        <v>54600</v>
      </c>
      <c r="T417" s="144">
        <v>64000</v>
      </c>
      <c r="U417" s="144">
        <v>69900</v>
      </c>
      <c r="V417" s="144"/>
      <c r="W417" s="37">
        <v>136000</v>
      </c>
      <c r="X417" s="37">
        <v>147200</v>
      </c>
      <c r="Y417" s="37">
        <v>163300</v>
      </c>
      <c r="Z417" s="37">
        <v>172100</v>
      </c>
      <c r="AA417" s="37"/>
      <c r="AB417" s="37">
        <v>182600</v>
      </c>
      <c r="AC417" s="30">
        <v>193700</v>
      </c>
      <c r="AD417" s="30"/>
      <c r="AE417" s="3"/>
      <c r="AF417" s="3"/>
      <c r="AG417" s="3"/>
      <c r="AH417" s="3"/>
      <c r="AI417" s="3"/>
      <c r="AJ417" s="3"/>
      <c r="AK417" s="3"/>
      <c r="AL417" s="3"/>
      <c r="AO417" s="1">
        <f t="shared" si="114"/>
        <v>117400</v>
      </c>
      <c r="AP417" s="50"/>
      <c r="AQ417" s="50">
        <f t="shared" si="115"/>
        <v>117400</v>
      </c>
      <c r="AR417" s="50"/>
      <c r="AS417" s="1">
        <f t="shared" si="116"/>
        <v>117400</v>
      </c>
      <c r="AU417" s="1">
        <f t="shared" si="117"/>
        <v>117400</v>
      </c>
      <c r="AW417" s="1">
        <f t="shared" si="118"/>
        <v>117400</v>
      </c>
      <c r="AY417" s="1">
        <f t="shared" si="119"/>
        <v>117400</v>
      </c>
      <c r="BA417" s="1">
        <f t="shared" si="120"/>
        <v>117400</v>
      </c>
      <c r="BC417" s="1">
        <f t="shared" si="121"/>
        <v>117400</v>
      </c>
    </row>
    <row r="418" spans="1:55" hidden="1">
      <c r="C418" s="1">
        <f t="shared" si="122"/>
        <v>110700</v>
      </c>
      <c r="E418" s="1">
        <f t="shared" si="123"/>
        <v>110700</v>
      </c>
      <c r="F418" s="30">
        <v>94500</v>
      </c>
      <c r="G418" s="35">
        <v>110700</v>
      </c>
      <c r="H418" s="31">
        <v>84300</v>
      </c>
      <c r="I418" s="30">
        <v>132500</v>
      </c>
      <c r="J418" s="30"/>
      <c r="K418" s="31">
        <v>44400</v>
      </c>
      <c r="L418" s="31"/>
      <c r="M418" s="31">
        <v>44800</v>
      </c>
      <c r="N418" s="34">
        <v>45700</v>
      </c>
      <c r="O418" s="31">
        <v>48000</v>
      </c>
      <c r="P418" s="31">
        <v>51900</v>
      </c>
      <c r="Q418" s="36"/>
      <c r="R418" s="36">
        <v>53600</v>
      </c>
      <c r="S418" s="142">
        <v>56200</v>
      </c>
      <c r="T418" s="143">
        <v>65900</v>
      </c>
      <c r="U418" s="143">
        <v>72000</v>
      </c>
      <c r="V418" s="143"/>
      <c r="W418" s="37">
        <v>140100</v>
      </c>
      <c r="X418" s="37">
        <v>151600</v>
      </c>
      <c r="Y418" s="37">
        <v>168200</v>
      </c>
      <c r="Z418" s="37">
        <v>177300</v>
      </c>
      <c r="AA418" s="37"/>
      <c r="AB418" s="37">
        <v>188100</v>
      </c>
      <c r="AC418" s="37">
        <v>199500</v>
      </c>
      <c r="AD418" s="37"/>
      <c r="AE418" s="3"/>
      <c r="AF418" s="3"/>
      <c r="AG418" s="3"/>
      <c r="AH418" s="3"/>
      <c r="AI418" s="3"/>
      <c r="AJ418" s="3"/>
      <c r="AK418" s="3"/>
      <c r="AL418" s="3"/>
      <c r="AO418" s="1">
        <f t="shared" si="114"/>
        <v>120900</v>
      </c>
      <c r="AP418" s="50"/>
      <c r="AQ418" s="50">
        <f t="shared" si="115"/>
        <v>120900</v>
      </c>
      <c r="AR418" s="50"/>
      <c r="AS418" s="1">
        <f t="shared" si="116"/>
        <v>120900</v>
      </c>
      <c r="AU418" s="1">
        <f t="shared" si="117"/>
        <v>120900</v>
      </c>
      <c r="AW418" s="1">
        <f t="shared" si="118"/>
        <v>120900</v>
      </c>
      <c r="AY418" s="1">
        <f t="shared" si="119"/>
        <v>120900</v>
      </c>
      <c r="BA418" s="1">
        <f t="shared" si="120"/>
        <v>120900</v>
      </c>
      <c r="BC418" s="1">
        <f t="shared" si="121"/>
        <v>120900</v>
      </c>
    </row>
    <row r="419" spans="1:55" hidden="1">
      <c r="C419" s="1">
        <f t="shared" si="122"/>
        <v>114000</v>
      </c>
      <c r="E419" s="1">
        <f t="shared" si="123"/>
        <v>114000</v>
      </c>
      <c r="F419" s="30">
        <v>97300</v>
      </c>
      <c r="G419" s="35">
        <v>114000</v>
      </c>
      <c r="H419" s="31">
        <v>86800</v>
      </c>
      <c r="I419" s="30">
        <v>136500</v>
      </c>
      <c r="J419" s="30"/>
      <c r="K419" s="31">
        <v>45700</v>
      </c>
      <c r="L419" s="31"/>
      <c r="M419" s="31">
        <v>46100</v>
      </c>
      <c r="N419" s="30">
        <v>47100</v>
      </c>
      <c r="O419" s="31">
        <v>49400</v>
      </c>
      <c r="P419" s="31">
        <v>53500</v>
      </c>
      <c r="Q419" s="36"/>
      <c r="R419" s="36">
        <v>55200</v>
      </c>
      <c r="S419" s="142">
        <v>57900</v>
      </c>
      <c r="T419" s="143">
        <v>67900</v>
      </c>
      <c r="U419" s="143">
        <v>74200</v>
      </c>
      <c r="V419" s="143"/>
      <c r="W419" s="37">
        <v>144300</v>
      </c>
      <c r="X419" s="37">
        <v>156100</v>
      </c>
      <c r="Y419" s="37">
        <v>173200</v>
      </c>
      <c r="Z419" s="37">
        <v>182600</v>
      </c>
      <c r="AA419" s="37"/>
      <c r="AB419" s="37">
        <v>193700</v>
      </c>
      <c r="AC419" s="31"/>
      <c r="AD419" s="31"/>
      <c r="AE419" s="3"/>
      <c r="AF419" s="3"/>
      <c r="AG419" s="3"/>
      <c r="AH419" s="3"/>
      <c r="AI419" s="3"/>
      <c r="AJ419" s="3"/>
      <c r="AK419" s="3"/>
      <c r="AL419" s="3"/>
      <c r="AO419" s="1">
        <f t="shared" si="114"/>
        <v>124500</v>
      </c>
      <c r="AP419" s="50"/>
      <c r="AQ419" s="50">
        <f t="shared" si="115"/>
        <v>124500</v>
      </c>
      <c r="AR419" s="50"/>
      <c r="AS419" s="1">
        <f t="shared" si="116"/>
        <v>124500</v>
      </c>
      <c r="AU419" s="1">
        <f t="shared" si="117"/>
        <v>124500</v>
      </c>
      <c r="AW419" s="1">
        <f t="shared" si="118"/>
        <v>124500</v>
      </c>
      <c r="AY419" s="1">
        <f t="shared" si="119"/>
        <v>124500</v>
      </c>
      <c r="BA419" s="1">
        <f t="shared" si="120"/>
        <v>124500</v>
      </c>
      <c r="BC419" s="1">
        <f t="shared" si="121"/>
        <v>124500</v>
      </c>
    </row>
    <row r="420" spans="1:55" hidden="1">
      <c r="C420" s="1">
        <f t="shared" si="122"/>
        <v>117400</v>
      </c>
      <c r="E420" s="1">
        <f t="shared" si="123"/>
        <v>117400</v>
      </c>
      <c r="F420" s="30">
        <v>100200</v>
      </c>
      <c r="G420" s="35">
        <v>117400</v>
      </c>
      <c r="H420" s="30">
        <v>89400</v>
      </c>
      <c r="I420" s="37">
        <v>140600</v>
      </c>
      <c r="J420" s="37"/>
      <c r="K420" s="31">
        <v>47100</v>
      </c>
      <c r="L420" s="31"/>
      <c r="M420" s="31">
        <v>47500</v>
      </c>
      <c r="N420" s="34">
        <v>48500</v>
      </c>
      <c r="O420" s="31">
        <v>50900</v>
      </c>
      <c r="P420" s="31">
        <v>55100</v>
      </c>
      <c r="Q420" s="36"/>
      <c r="R420" s="36">
        <v>56900</v>
      </c>
      <c r="S420" s="142">
        <v>59600</v>
      </c>
      <c r="T420" s="143">
        <v>69900</v>
      </c>
      <c r="U420" s="143">
        <v>76400</v>
      </c>
      <c r="V420" s="143"/>
      <c r="W420" s="37">
        <v>148600</v>
      </c>
      <c r="X420" s="37">
        <v>160800</v>
      </c>
      <c r="Y420" s="30">
        <v>178400</v>
      </c>
      <c r="Z420" s="30">
        <v>188100</v>
      </c>
      <c r="AA420" s="30"/>
      <c r="AB420" s="30">
        <v>199500</v>
      </c>
      <c r="AC420" s="31"/>
      <c r="AD420" s="31"/>
      <c r="AE420" s="3"/>
      <c r="AF420" s="3"/>
      <c r="AG420" s="3"/>
      <c r="AH420" s="3"/>
      <c r="AI420" s="3"/>
      <c r="AJ420" s="3"/>
      <c r="AK420" s="3"/>
      <c r="AL420" s="3"/>
      <c r="AO420" s="1">
        <f t="shared" si="114"/>
        <v>128200</v>
      </c>
      <c r="AP420" s="50"/>
      <c r="AQ420" s="50">
        <f t="shared" si="115"/>
        <v>128200</v>
      </c>
      <c r="AR420" s="50"/>
      <c r="AS420" s="1">
        <f t="shared" si="116"/>
        <v>128200</v>
      </c>
      <c r="AU420" s="1">
        <f t="shared" si="117"/>
        <v>128200</v>
      </c>
      <c r="AW420" s="1">
        <f t="shared" si="118"/>
        <v>128200</v>
      </c>
      <c r="AY420" s="1">
        <f t="shared" si="119"/>
        <v>128200</v>
      </c>
      <c r="BA420" s="1">
        <f t="shared" si="120"/>
        <v>128200</v>
      </c>
      <c r="BC420" s="1">
        <f t="shared" si="121"/>
        <v>128200</v>
      </c>
    </row>
    <row r="421" spans="1:55" hidden="1">
      <c r="C421" s="1">
        <f t="shared" si="122"/>
        <v>120900</v>
      </c>
      <c r="E421" s="1">
        <f t="shared" si="123"/>
        <v>120900</v>
      </c>
      <c r="F421" s="30">
        <v>103200</v>
      </c>
      <c r="G421" s="35">
        <v>120900</v>
      </c>
      <c r="H421" s="30">
        <v>92100</v>
      </c>
      <c r="I421" s="37">
        <v>144800</v>
      </c>
      <c r="J421" s="37"/>
      <c r="K421" s="31">
        <v>48500</v>
      </c>
      <c r="L421" s="31"/>
      <c r="M421" s="31">
        <v>48900</v>
      </c>
      <c r="N421" s="34">
        <v>50000</v>
      </c>
      <c r="O421" s="31">
        <v>52400</v>
      </c>
      <c r="P421" s="31">
        <v>56800</v>
      </c>
      <c r="Q421" s="36"/>
      <c r="R421" s="36">
        <v>58600</v>
      </c>
      <c r="S421" s="142">
        <v>61400</v>
      </c>
      <c r="T421" s="143">
        <v>72000</v>
      </c>
      <c r="U421" s="143">
        <v>78700</v>
      </c>
      <c r="V421" s="143"/>
      <c r="W421" s="37">
        <v>153100</v>
      </c>
      <c r="X421" s="37">
        <v>165600</v>
      </c>
      <c r="Y421" s="37">
        <v>183800</v>
      </c>
      <c r="Z421" s="37">
        <v>193700</v>
      </c>
      <c r="AA421" s="37"/>
      <c r="AB421" s="37"/>
      <c r="AC421" s="148"/>
      <c r="AD421" s="148"/>
      <c r="AE421" s="3"/>
      <c r="AF421" s="3"/>
      <c r="AG421" s="3"/>
      <c r="AH421" s="3"/>
      <c r="AI421" s="3"/>
      <c r="AJ421" s="3"/>
      <c r="AK421" s="3"/>
      <c r="AL421" s="3"/>
      <c r="AO421" s="1">
        <f t="shared" si="114"/>
        <v>132000</v>
      </c>
      <c r="AP421" s="50"/>
      <c r="AQ421" s="50">
        <f>IF($AQ$382=4200,F424,IF($AQ$382=4800,G424,IF($AQ$382="5400A",I424,IF($AQ$382=3600,H424,IF($AQ$382=1700,K424,IF($AQ$382=1750,M424,IF($AQ$382=1900,N424,IF($AQ$382=2000,O424,IF($AQ$382="2400A",P424,IF($AQ$382="2400B",R424,IF($AQ$382="2400C",S424,IF($AQ$382="2800A",T424,IF($AQ$382="2800B",U424,IF($AQ$382="5400B",W424,IF($AQ$382=6000,X424,IF($AQ$382=6600,Y424,IF($AQ$382=6800,Z424,IF($AQ$382=7200,AB424,IF($AQ$382=7600,AC424,IF($AQ$382=8200,AD424,IF($AQ$382=8700,AE424,IF($AQ$382=8900,AG424,IF($AQ$382=9500,AH424,IF($AQ$382=10000,AI424,""))))))))))))))))))))))))</f>
        <v>132000</v>
      </c>
      <c r="AR421" s="50"/>
      <c r="AS421" s="1">
        <f t="shared" si="116"/>
        <v>132000</v>
      </c>
      <c r="AU421" s="1">
        <f t="shared" si="117"/>
        <v>132000</v>
      </c>
      <c r="AW421" s="1">
        <f t="shared" si="118"/>
        <v>132000</v>
      </c>
      <c r="AY421" s="1">
        <f t="shared" si="119"/>
        <v>132000</v>
      </c>
      <c r="BA421" s="1">
        <f t="shared" si="120"/>
        <v>132000</v>
      </c>
      <c r="BC421" s="1">
        <f t="shared" si="121"/>
        <v>132000</v>
      </c>
    </row>
    <row r="422" spans="1:55" hidden="1">
      <c r="C422" s="1">
        <f t="shared" si="122"/>
        <v>124500</v>
      </c>
      <c r="E422" s="1">
        <f t="shared" si="123"/>
        <v>124500</v>
      </c>
      <c r="F422" s="30">
        <v>106300</v>
      </c>
      <c r="G422" s="145">
        <v>124500</v>
      </c>
      <c r="H422" s="31">
        <v>94900</v>
      </c>
      <c r="I422" s="37">
        <v>149100</v>
      </c>
      <c r="J422" s="37"/>
      <c r="K422" s="31">
        <v>50000</v>
      </c>
      <c r="L422" s="31"/>
      <c r="M422" s="31">
        <v>50400</v>
      </c>
      <c r="N422" s="34">
        <v>51500</v>
      </c>
      <c r="O422" s="30">
        <v>54000</v>
      </c>
      <c r="P422" s="31">
        <v>58500</v>
      </c>
      <c r="Q422" s="36"/>
      <c r="R422" s="36">
        <v>60400</v>
      </c>
      <c r="S422" s="142">
        <v>63200</v>
      </c>
      <c r="T422" s="143">
        <v>74200</v>
      </c>
      <c r="U422" s="143">
        <v>81100</v>
      </c>
      <c r="V422" s="143"/>
      <c r="W422" s="37">
        <v>157700</v>
      </c>
      <c r="X422" s="37">
        <v>170600</v>
      </c>
      <c r="Y422" s="30">
        <v>189300</v>
      </c>
      <c r="Z422" s="30">
        <v>199500</v>
      </c>
      <c r="AA422" s="30"/>
      <c r="AB422" s="30"/>
      <c r="AC422" s="148"/>
      <c r="AD422" s="148"/>
      <c r="AE422" s="3"/>
      <c r="AF422" s="3"/>
      <c r="AG422" s="3"/>
      <c r="AH422" s="3"/>
      <c r="AI422" s="3"/>
      <c r="AJ422" s="3"/>
      <c r="AK422" s="3"/>
      <c r="AL422" s="3"/>
      <c r="AO422" s="1">
        <f t="shared" si="114"/>
        <v>136000</v>
      </c>
      <c r="AP422" s="50"/>
      <c r="AQ422" s="50">
        <f t="shared" si="115"/>
        <v>136000</v>
      </c>
      <c r="AR422" s="50"/>
      <c r="AS422" s="1">
        <f t="shared" si="116"/>
        <v>136000</v>
      </c>
      <c r="AU422" s="1">
        <f t="shared" si="117"/>
        <v>136000</v>
      </c>
      <c r="AW422" s="1">
        <f t="shared" si="118"/>
        <v>136000</v>
      </c>
      <c r="AY422" s="1">
        <f t="shared" si="119"/>
        <v>136000</v>
      </c>
      <c r="BA422" s="1">
        <f t="shared" si="120"/>
        <v>136000</v>
      </c>
      <c r="BC422" s="1">
        <f t="shared" si="121"/>
        <v>136000</v>
      </c>
    </row>
    <row r="423" spans="1:55" hidden="1">
      <c r="C423" s="1">
        <f t="shared" si="122"/>
        <v>128200</v>
      </c>
      <c r="E423" s="1">
        <f t="shared" si="123"/>
        <v>128200</v>
      </c>
      <c r="F423" s="30">
        <v>109500</v>
      </c>
      <c r="G423" s="35">
        <v>128200</v>
      </c>
      <c r="H423" s="30">
        <v>97700</v>
      </c>
      <c r="I423" s="30">
        <v>153600</v>
      </c>
      <c r="J423" s="30"/>
      <c r="K423" s="31">
        <v>51500</v>
      </c>
      <c r="L423" s="31"/>
      <c r="M423" s="31">
        <v>51900</v>
      </c>
      <c r="N423" s="34">
        <v>53000</v>
      </c>
      <c r="O423" s="33">
        <v>55600</v>
      </c>
      <c r="P423" s="31">
        <v>60300</v>
      </c>
      <c r="Q423" s="36"/>
      <c r="R423" s="36">
        <v>62200</v>
      </c>
      <c r="S423" s="142">
        <v>65100</v>
      </c>
      <c r="T423" s="143">
        <v>76400</v>
      </c>
      <c r="U423" s="143">
        <v>83500</v>
      </c>
      <c r="V423" s="143"/>
      <c r="W423" s="37">
        <v>162400</v>
      </c>
      <c r="X423" s="37">
        <v>175700</v>
      </c>
      <c r="Y423" s="37">
        <v>195000</v>
      </c>
      <c r="Z423" s="37"/>
      <c r="AA423" s="37"/>
      <c r="AB423" s="37"/>
      <c r="AC423" s="148"/>
      <c r="AD423" s="148"/>
      <c r="AE423" s="3"/>
      <c r="AF423" s="3"/>
      <c r="AG423" s="3"/>
      <c r="AH423" s="3"/>
      <c r="AI423" s="3"/>
      <c r="AJ423" s="3"/>
      <c r="AK423" s="3"/>
      <c r="AL423" s="3"/>
      <c r="AO423" s="1">
        <f t="shared" si="114"/>
        <v>0</v>
      </c>
      <c r="AP423" s="50"/>
      <c r="AQ423" s="50">
        <f t="shared" si="115"/>
        <v>0</v>
      </c>
      <c r="AR423" s="50"/>
      <c r="AS423" s="1">
        <f t="shared" si="116"/>
        <v>0</v>
      </c>
      <c r="AU423" s="1">
        <f t="shared" si="117"/>
        <v>0</v>
      </c>
      <c r="AW423" s="1">
        <f t="shared" si="118"/>
        <v>0</v>
      </c>
      <c r="AY423" s="1">
        <f t="shared" si="119"/>
        <v>0</v>
      </c>
      <c r="BA423" s="1">
        <f t="shared" si="120"/>
        <v>0</v>
      </c>
      <c r="BC423" s="1">
        <f t="shared" si="121"/>
        <v>0</v>
      </c>
    </row>
    <row r="424" spans="1:55" hidden="1">
      <c r="A424" s="3"/>
      <c r="B424" s="3"/>
      <c r="C424" s="1">
        <f t="shared" si="122"/>
        <v>132000</v>
      </c>
      <c r="D424" s="3"/>
      <c r="E424" s="1">
        <f t="shared" si="123"/>
        <v>132000</v>
      </c>
      <c r="F424" s="34">
        <v>112800</v>
      </c>
      <c r="G424" s="35">
        <v>132000</v>
      </c>
      <c r="H424" s="30">
        <v>100600</v>
      </c>
      <c r="I424" s="30">
        <v>158200</v>
      </c>
      <c r="J424" s="30"/>
      <c r="K424" s="31">
        <v>53000</v>
      </c>
      <c r="L424" s="31"/>
      <c r="M424" s="31">
        <v>53500</v>
      </c>
      <c r="N424" s="34">
        <v>54600</v>
      </c>
      <c r="O424" s="33">
        <v>57300</v>
      </c>
      <c r="P424" s="31">
        <v>62100</v>
      </c>
      <c r="Q424" s="36"/>
      <c r="R424" s="36">
        <v>64100</v>
      </c>
      <c r="S424" s="142">
        <v>67100</v>
      </c>
      <c r="T424" s="143">
        <v>78700</v>
      </c>
      <c r="U424" s="143">
        <v>86000</v>
      </c>
      <c r="V424" s="143"/>
      <c r="W424" s="37">
        <v>167300</v>
      </c>
      <c r="X424" s="37">
        <v>181000</v>
      </c>
      <c r="Y424" s="31"/>
      <c r="Z424" s="31"/>
      <c r="AA424" s="31"/>
      <c r="AB424" s="31"/>
      <c r="AC424" s="148"/>
      <c r="AD424" s="148"/>
      <c r="AE424" s="3"/>
      <c r="AF424" s="3"/>
      <c r="AG424" s="3"/>
      <c r="AH424" s="3"/>
      <c r="AI424" s="3"/>
      <c r="AJ424" s="3"/>
      <c r="AK424" s="3"/>
      <c r="AL424" s="3"/>
      <c r="AO424" s="1">
        <f t="shared" si="114"/>
        <v>0</v>
      </c>
      <c r="AP424" s="50"/>
      <c r="AQ424" s="50">
        <f t="shared" si="115"/>
        <v>0</v>
      </c>
      <c r="AR424" s="50"/>
      <c r="AS424" s="1">
        <f t="shared" si="116"/>
        <v>0</v>
      </c>
      <c r="AU424" s="1">
        <f t="shared" si="117"/>
        <v>0</v>
      </c>
      <c r="AW424" s="1">
        <f t="shared" si="118"/>
        <v>0</v>
      </c>
      <c r="AY424" s="1">
        <f t="shared" si="119"/>
        <v>0</v>
      </c>
      <c r="BA424" s="1">
        <f t="shared" si="120"/>
        <v>0</v>
      </c>
      <c r="BC424" s="1">
        <f t="shared" si="121"/>
        <v>0</v>
      </c>
    </row>
    <row r="425" spans="1:55" hidden="1">
      <c r="A425" s="3"/>
      <c r="B425" s="3"/>
      <c r="C425" s="1">
        <f t="shared" si="122"/>
        <v>136000</v>
      </c>
      <c r="D425" s="3"/>
      <c r="E425" s="1">
        <f t="shared" si="123"/>
        <v>136000</v>
      </c>
      <c r="F425" s="30">
        <v>116200</v>
      </c>
      <c r="G425" s="35">
        <v>136000</v>
      </c>
      <c r="H425" s="30">
        <v>103600</v>
      </c>
      <c r="I425" s="37">
        <v>162900</v>
      </c>
      <c r="J425" s="37"/>
      <c r="K425" s="31">
        <v>54600</v>
      </c>
      <c r="L425" s="31"/>
      <c r="M425" s="31">
        <v>55100</v>
      </c>
      <c r="N425" s="31">
        <v>56200</v>
      </c>
      <c r="O425" s="33">
        <v>59000</v>
      </c>
      <c r="P425" s="31">
        <v>64000</v>
      </c>
      <c r="Q425" s="36"/>
      <c r="R425" s="36">
        <v>66000</v>
      </c>
      <c r="S425" s="142">
        <v>69100</v>
      </c>
      <c r="T425" s="143">
        <v>81100</v>
      </c>
      <c r="U425" s="143">
        <v>88600</v>
      </c>
      <c r="V425" s="143"/>
      <c r="W425" s="37">
        <v>172300</v>
      </c>
      <c r="X425" s="37">
        <v>186400</v>
      </c>
      <c r="Y425" s="31"/>
      <c r="Z425" s="31"/>
      <c r="AA425" s="31"/>
      <c r="AB425" s="31"/>
      <c r="AC425" s="148"/>
      <c r="AD425" s="148"/>
      <c r="AE425" s="3"/>
      <c r="AF425" s="3"/>
      <c r="AG425" s="3"/>
      <c r="AH425" s="3"/>
      <c r="AI425" s="3"/>
      <c r="AJ425" s="3"/>
      <c r="AK425" s="3"/>
      <c r="AL425" s="3"/>
      <c r="AO425" s="1">
        <f t="shared" si="114"/>
        <v>0</v>
      </c>
      <c r="AP425" s="50"/>
      <c r="AQ425" s="50">
        <f t="shared" si="115"/>
        <v>0</v>
      </c>
      <c r="AR425" s="50"/>
      <c r="AS425" s="1">
        <f t="shared" si="116"/>
        <v>0</v>
      </c>
      <c r="AU425" s="1">
        <f t="shared" si="117"/>
        <v>0</v>
      </c>
      <c r="AW425" s="1">
        <f t="shared" si="118"/>
        <v>0</v>
      </c>
      <c r="AY425" s="1">
        <f t="shared" si="119"/>
        <v>0</v>
      </c>
      <c r="BA425" s="1">
        <f t="shared" si="120"/>
        <v>0</v>
      </c>
      <c r="BC425" s="1">
        <f t="shared" si="121"/>
        <v>0</v>
      </c>
    </row>
    <row r="426" spans="1:55" hidden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N426" s="50"/>
      <c r="AO426" s="1">
        <f t="shared" si="114"/>
        <v>0</v>
      </c>
      <c r="AP426" s="50"/>
      <c r="AQ426" s="50">
        <f t="shared" si="115"/>
        <v>0</v>
      </c>
      <c r="AS426" s="1">
        <f t="shared" si="116"/>
        <v>0</v>
      </c>
      <c r="AU426" s="1">
        <f t="shared" si="117"/>
        <v>0</v>
      </c>
      <c r="AW426" s="1">
        <f t="shared" si="118"/>
        <v>0</v>
      </c>
      <c r="AY426" s="1">
        <f t="shared" si="119"/>
        <v>0</v>
      </c>
      <c r="BA426" s="1">
        <f t="shared" si="120"/>
        <v>0</v>
      </c>
      <c r="BC426" s="1">
        <f t="shared" si="121"/>
        <v>0</v>
      </c>
    </row>
    <row r="427" spans="1:55" hidden="1">
      <c r="AO427" s="1">
        <f t="shared" si="114"/>
        <v>0</v>
      </c>
      <c r="AQ427" s="50">
        <f t="shared" si="115"/>
        <v>0</v>
      </c>
      <c r="AS427" s="1">
        <f t="shared" si="116"/>
        <v>0</v>
      </c>
      <c r="AU427" s="1">
        <f t="shared" si="117"/>
        <v>0</v>
      </c>
      <c r="AW427" s="1">
        <f t="shared" si="118"/>
        <v>0</v>
      </c>
      <c r="AY427" s="1">
        <f t="shared" si="119"/>
        <v>0</v>
      </c>
      <c r="BA427" s="1">
        <f t="shared" si="120"/>
        <v>0</v>
      </c>
      <c r="BC427" s="1">
        <f t="shared" si="121"/>
        <v>0</v>
      </c>
    </row>
    <row r="428" spans="1:55" hidden="1">
      <c r="AQ428" s="50">
        <f t="shared" si="115"/>
        <v>0</v>
      </c>
      <c r="AU428" s="1">
        <f t="shared" si="117"/>
        <v>0</v>
      </c>
      <c r="AW428" s="1">
        <f t="shared" si="118"/>
        <v>0</v>
      </c>
      <c r="AY428" s="1">
        <f t="shared" si="119"/>
        <v>0</v>
      </c>
      <c r="BA428" s="1">
        <f t="shared" si="120"/>
        <v>0</v>
      </c>
      <c r="BC428" s="1">
        <f t="shared" si="121"/>
        <v>0</v>
      </c>
    </row>
    <row r="429" spans="1:55" hidden="1"/>
    <row r="430" spans="1:55" hidden="1"/>
    <row r="431" spans="1:55" hidden="1">
      <c r="AP431" s="161">
        <f>IF(AND($N$15="Fix Pay"),"0",$O$15*$H$5)</f>
        <v>54638.2</v>
      </c>
      <c r="AQ431" s="1">
        <f>IF(AND($N$15="Fix Pay"),$I$15,$P$15)</f>
        <v>4800</v>
      </c>
      <c r="AT431" s="161">
        <f>IF(AND($S$15="Fix Pay"),"0",$T$15*$H$5)</f>
        <v>54638.2</v>
      </c>
      <c r="AU431" s="1">
        <f>IF(AND($S$15="Fix Pay"),$I$15,$U$15)</f>
        <v>4800</v>
      </c>
      <c r="AX431" s="165">
        <f>IF(AND($X$15="Fix Pay"),"0",$Y$15*$H$5)</f>
        <v>56283</v>
      </c>
      <c r="AY431" s="1">
        <f>IF(AND($X$15="Fix Pay"),$I$15,$Z$15)</f>
        <v>4800</v>
      </c>
      <c r="BB431" s="165">
        <f>IF(AND($AC$15="Fix Pay"),"0",$AD$15*$H$5)</f>
        <v>56283</v>
      </c>
      <c r="BC431" s="1">
        <f>IF(AND($AC$15="Fix Pay"),$I$15,$AE$15)</f>
        <v>4800</v>
      </c>
    </row>
    <row r="432" spans="1:55" ht="15" hidden="1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40" t="s">
        <v>46</v>
      </c>
      <c r="L432" s="340"/>
      <c r="M432" s="340"/>
      <c r="N432" s="340"/>
      <c r="O432" s="340"/>
      <c r="P432" s="340"/>
      <c r="Q432" s="340"/>
      <c r="R432" s="340"/>
      <c r="S432" s="340"/>
      <c r="T432" s="340"/>
      <c r="U432" s="340"/>
      <c r="V432" s="245"/>
      <c r="W432" s="341" t="s">
        <v>47</v>
      </c>
      <c r="X432" s="341"/>
      <c r="Y432" s="341"/>
      <c r="Z432" s="341"/>
      <c r="AA432" s="341"/>
      <c r="AB432" s="341"/>
      <c r="AC432" s="341"/>
      <c r="AD432" s="341"/>
      <c r="AE432" s="342" t="s">
        <v>48</v>
      </c>
      <c r="AF432" s="342"/>
      <c r="AG432" s="342"/>
      <c r="AH432" s="342"/>
      <c r="AI432" s="342"/>
      <c r="AJ432" s="3"/>
      <c r="AK432" s="3"/>
      <c r="AL432" s="3"/>
      <c r="AO432" s="1">
        <f>AQ432</f>
        <v>31100</v>
      </c>
      <c r="AP432" s="162">
        <f>IF(AND($O$15=""),"",ROUND(AP431,0))</f>
        <v>54638</v>
      </c>
      <c r="AQ432" s="50">
        <f>IF($AQ$431=4200,F435,IF($AQ$431=4800,G435,IF($AQ$431="5400A",I435,IF($AQ$431=3600,H435,IF($AQ$431=1700,K435,IF($AQ$431=1750,M435,IF($AQ$431=1900,N435,IF($AQ$431=2000,O435,IF($AQ$431="2400A",P435,IF($AQ$431="2400B",R435,IF($AQ$431="2400C",S435,IF($AQ$431="2800A",T435,IF($AQ$431="2800B",U435,IF($AQ$431="5400B",W435,IF($AQ$431=6000,X435,IF($AQ$431=6600,Y435,IF($AQ$431=6800,Z435,IF($AQ$431=7200,AB435,IF($AQ$431=7600,AC435,IF($AQ$431=8200,AD435,IF($AQ$431=8700,AE435,IF($AQ$431=8900,AG435,IF($AQ$431=9500,AH435,IF($AQ$431=10000,AI435,""))))))))))))))))))))))))</f>
        <v>31100</v>
      </c>
      <c r="AR432" s="50"/>
      <c r="AS432" s="1">
        <f>AU432</f>
        <v>31100</v>
      </c>
      <c r="AT432" s="162">
        <f>IF(AND($T$15=""),"",ROUND(AT431,0))</f>
        <v>54638</v>
      </c>
      <c r="AU432" s="1">
        <f>IF($AU$431=4200,F435,IF($AU$431=4800,G435,IF($AU$431="5400A",I435,IF($AU$431=3600,H435,IF($AU$431=1700,K435,IF($AU$431=1750,M435,IF($AU$431=1900,N435,IF($AU$431=2000,O435,IF($AU$431="2400A",P435,IF($AU$431="2400B",R435,IF($AU$431="2400C",S435,IF($AU$431="2800A",T435,IF($AU$431="2800B",U435,IF($AU$431="5400B",W435,IF($AU$431=6000,X435,IF($AU$431=6600,Y435,IF($AU$431=6800,Z435,IF($AU$431=7200,AB435,IF($AU$431=7600,AC435,IF($AU$431=8200,AD435,IF($AU$431=8700,AE435,IF($AU$431=8900,AG435,IF($AU$431=9500,AH435,IF($AU$431=10000,AI435,""))))))))))))))))))))))))</f>
        <v>31100</v>
      </c>
      <c r="AW432" s="1">
        <f>AY432</f>
        <v>31100</v>
      </c>
      <c r="AX432" s="162">
        <f>IF(AND($Y$15=""),"",ROUND(AX431,0))</f>
        <v>56283</v>
      </c>
      <c r="AY432" s="1">
        <f>IF($AY$431=4200,F435,IF($AY$431=4800,G435,IF($AY$431="5400A",I435,IF($AY$431=3600,H435,IF($AY$431=1700,K435,IF($AY$431=1750,M435,IF($AY$431=1900,N435,IF($AY$431=2000,O435,IF($AY$431="2400A",P435,IF($AY$431="2400B",R435,IF($AY$431="2400C",S435,IF($AY$431="2800A",T435,IF($AY$431="2800B",U435,IF($AY$431="5400B",W435,IF($AY$431=6000,X435,IF($AY$431=6600,Y435,IF($AY$431=6800,Z435,IF($AY$431=7200,AB435,IF($AY$431=7600,AC435,IF($AY$431=8200,AD435,IF($AY$431=8700,AE435,IF($AY$431=8900,AG435,IF($AY$431=9500,AH435,IF($AY$431=10000,AI435,""))))))))))))))))))))))))</f>
        <v>31100</v>
      </c>
      <c r="BA432" s="1">
        <f>BC432</f>
        <v>31100</v>
      </c>
      <c r="BB432" s="162">
        <f>IF(AND($AD$15=""),"",ROUND(BB431,0))</f>
        <v>56283</v>
      </c>
      <c r="BC432" s="1">
        <f>IF($BC$431=4200,F435,IF($BC$431=4800,G435,IF($BC$431="5400A",I435,IF($BC$431=3600,H435,IF($BC$431=1700,K435,IF($BC$431=1750,M435,IF($BC$431=1900,N435,IF($BC$431=2000,O435,IF($BC$431="2400A",P435,IF($BC$431="2400B",R435,IF($BC$431="2400C",S435,IF($BC$431="2800A",T435,IF($BC$431="2800B",U435,IF($BC$431="5400B",W435,IF($BC$431=6000,X435,IF($BC$431=6600,Y435,IF($BC$431=6800,Z435,IF($BC$431=7200,AB435,IF($BC$431=7600,AC435,IF($BC$431=8200,AD435,IF($BC$431=8700,AE435,IF($BC$431=8900,AG435,IF($BC$431=9500,AH435,IF($BC$431=10000,AI435,""))))))))))))))))))))))))</f>
        <v>31100</v>
      </c>
    </row>
    <row r="433" spans="1:55" ht="15" hidden="1" customHeight="1">
      <c r="E433" s="1">
        <f>IF(AND(F15="Fix Pay"),I15,I15)</f>
        <v>4800</v>
      </c>
      <c r="F433" s="5"/>
      <c r="G433" s="344" t="s">
        <v>45</v>
      </c>
      <c r="H433" s="344"/>
      <c r="I433" s="6"/>
      <c r="J433" s="42"/>
      <c r="K433" s="28">
        <v>1700</v>
      </c>
      <c r="L433" s="28"/>
      <c r="M433" s="28">
        <v>1750</v>
      </c>
      <c r="N433" s="141">
        <v>1900</v>
      </c>
      <c r="O433" s="39">
        <v>2000</v>
      </c>
      <c r="P433" s="39" t="s">
        <v>74</v>
      </c>
      <c r="Q433" s="39"/>
      <c r="R433" s="39" t="s">
        <v>75</v>
      </c>
      <c r="S433" s="39" t="s">
        <v>76</v>
      </c>
      <c r="T433" s="40" t="s">
        <v>77</v>
      </c>
      <c r="U433" s="40" t="s">
        <v>78</v>
      </c>
      <c r="V433" s="40"/>
      <c r="W433" s="38" t="s">
        <v>80</v>
      </c>
      <c r="X433" s="38">
        <v>6000</v>
      </c>
      <c r="Y433" s="39">
        <v>6600</v>
      </c>
      <c r="Z433" s="39">
        <v>6800</v>
      </c>
      <c r="AA433" s="39"/>
      <c r="AB433" s="39">
        <v>7200</v>
      </c>
      <c r="AC433" s="38">
        <v>7600</v>
      </c>
      <c r="AD433" s="38">
        <v>8200</v>
      </c>
      <c r="AE433" s="39">
        <v>8700</v>
      </c>
      <c r="AF433" s="39"/>
      <c r="AG433" s="39">
        <v>8900</v>
      </c>
      <c r="AH433" s="39">
        <v>9500</v>
      </c>
      <c r="AI433" s="40">
        <v>10000</v>
      </c>
      <c r="AJ433" s="3"/>
      <c r="AK433" s="3"/>
      <c r="AL433" s="3"/>
      <c r="AO433" s="1">
        <f t="shared" ref="AO433:AO476" si="124">AQ433</f>
        <v>44300</v>
      </c>
      <c r="AP433" s="163">
        <f>IF(AND(AP432&lt;=AQ432),AQ432,INDEX(AO432:AO477,MATCH(AP432,AQ432:AQ477)+(LOOKUP(AP432,AQ432:AQ477)&lt;&gt;AP432)))</f>
        <v>56100</v>
      </c>
      <c r="AQ433" s="50">
        <f t="shared" ref="AQ433:AQ477" si="125">IF($AQ$431=4200,F436,IF($AQ$431=4800,G436,IF($AQ$431="5400A",I436,IF($AQ$431=3600,H436,IF($AQ$431=1700,K436,IF($AQ$431=1750,M436,IF($AQ$431=1900,N436,IF($AQ$431=2000,O436,IF($AQ$431="2400A",P436,IF($AQ$431="2400B",R436,IF($AQ$431="2400C",S436,IF($AQ$431="2800A",T436,IF($AQ$431="2800B",U436,IF($AQ$431="5400B",W436,IF($AQ$431=6000,X436,IF($AQ$431=6600,Y436,IF($AQ$431=6800,Z436,IF($AQ$431=7200,AB436,IF($AQ$431=7600,AC436,IF($AQ$431=8200,AD436,IF($AQ$431=8700,AE436,IF($AQ$431=8900,AG436,IF($AQ$431=9500,AH436,IF($AQ$431=10000,AI436,""))))))))))))))))))))))))</f>
        <v>44300</v>
      </c>
      <c r="AR433" s="50"/>
      <c r="AS433" s="1">
        <f t="shared" ref="AS433:AS476" si="126">AU433</f>
        <v>44300</v>
      </c>
      <c r="AT433" s="163">
        <f>IF(AND(AT432&lt;=AU432),AU432,INDEX(AS432:AS477,MATCH(AT432,AU432:AU477)+(LOOKUP(AT432,AU432:AU477)&lt;&gt;AT432)))</f>
        <v>56100</v>
      </c>
      <c r="AU433" s="1">
        <f t="shared" ref="AU433:AU477" si="127">IF($AU$431=4200,F436,IF($AU$431=4800,G436,IF($AU$431="5400A",I436,IF($AU$431=3600,H436,IF($AU$431=1700,K436,IF($AU$431=1750,M436,IF($AU$431=1900,N436,IF($AU$431=2000,O436,IF($AU$431="2400A",P436,IF($AU$431="2400B",R436,IF($AU$431="2400C",S436,IF($AU$431="2800A",T436,IF($AU$431="2800B",U436,IF($AU$431="5400B",W436,IF($AU$431=6000,X436,IF($AU$431=6600,Y436,IF($AU$431=6800,Z436,IF($AU$431=7200,AB436,IF($AU$431=7600,AC436,IF($AU$431=8200,AD436,IF($AU$431=8700,AE436,IF($AU$431=8900,AG436,IF($AU$431=9500,AH436,IF($AU$431=10000,AI436,""))))))))))))))))))))))))</f>
        <v>44300</v>
      </c>
      <c r="AW433" s="1">
        <f t="shared" ref="AW433:AW477" si="128">AY433</f>
        <v>44300</v>
      </c>
      <c r="AX433" s="163">
        <f>IF(AND(AX432&lt;=AY432),AY432,INDEX(AW432:AW477,MATCH(AX432,AY432:AY477)+(LOOKUP(AX432,AY432:AY477)&lt;&gt;AX432)))</f>
        <v>57800</v>
      </c>
      <c r="AY433" s="1">
        <f t="shared" ref="AY433:AY477" si="129">IF($AY$431=4200,F436,IF($AY$431=4800,G436,IF($AY$431="5400A",I436,IF($AY$431=3600,H436,IF($AY$431=1700,K436,IF($AY$431=1750,M436,IF($AY$431=1900,N436,IF($AY$431=2000,O436,IF($AY$431="2400A",P436,IF($AY$431="2400B",R436,IF($AY$431="2400C",S436,IF($AY$431="2800A",T436,IF($AY$431="2800B",U436,IF($AY$431="5400B",W436,IF($AY$431=6000,X436,IF($AY$431=6600,Y436,IF($AY$431=6800,Z436,IF($AY$431=7200,AB436,IF($AY$431=7600,AC436,IF($AY$431=8200,AD436,IF($AY$431=8700,AE436,IF($AY$431=8900,AG436,IF($AY$431=9500,AH436,IF($AY$431=10000,AI436,""))))))))))))))))))))))))</f>
        <v>44300</v>
      </c>
      <c r="BA433" s="1">
        <f t="shared" ref="BA433:BA477" si="130">BC433</f>
        <v>44300</v>
      </c>
      <c r="BB433" s="163">
        <f>IF(AND(BB432&lt;=BC432),BC432,INDEX(BA432:BA477,MATCH(BB432,BC432:BC477)+(LOOKUP(BB432,BC432:BC477)&lt;&gt;BB432)))</f>
        <v>57800</v>
      </c>
      <c r="BC433" s="1">
        <f t="shared" ref="BC433:BC477" si="131">IF($BC$431=4200,F436,IF($BC$431=4800,G436,IF($BC$431="5400A",I436,IF($BC$431=3600,H436,IF($BC$431=1700,K436,IF($BC$431=1750,M436,IF($BC$431=1900,N436,IF($BC$431=2000,O436,IF($BC$431="2400A",P436,IF($BC$431="2400B",R436,IF($BC$431="2400C",S436,IF($BC$431="2800A",T436,IF($BC$431="2800B",U436,IF($BC$431="5400B",W436,IF($BC$431=6000,X436,IF($BC$431=6600,Y436,IF($BC$431=6800,Z436,IF($BC$431=7200,AB436,IF($BC$431=7600,AC436,IF($BC$431=8200,AD436,IF($BC$431=8700,AE436,IF($BC$431=8900,AG436,IF($BC$431=9500,AH436,IF($BC$431=10000,AI436,""))))))))))))))))))))))))</f>
        <v>44300</v>
      </c>
    </row>
    <row r="434" spans="1:55" ht="15" hidden="1" customHeight="1">
      <c r="B434" s="160">
        <v>9</v>
      </c>
      <c r="D434" s="150">
        <f>IF(AND(F15="Fix Pay"),"0",H15*H$5)</f>
        <v>53044.799999999996</v>
      </c>
      <c r="F434" s="7">
        <v>4200</v>
      </c>
      <c r="G434" s="8">
        <v>4800</v>
      </c>
      <c r="H434" s="8">
        <v>3600</v>
      </c>
      <c r="I434" s="9" t="s">
        <v>79</v>
      </c>
      <c r="J434" s="42"/>
      <c r="K434" s="29">
        <v>1</v>
      </c>
      <c r="L434" s="29"/>
      <c r="M434" s="29">
        <v>2</v>
      </c>
      <c r="N434" s="29">
        <v>3</v>
      </c>
      <c r="O434" s="29">
        <v>4</v>
      </c>
      <c r="P434" s="29">
        <v>5</v>
      </c>
      <c r="Q434" s="29"/>
      <c r="R434" s="29">
        <v>6</v>
      </c>
      <c r="S434" s="29">
        <v>7</v>
      </c>
      <c r="T434" s="29">
        <v>8</v>
      </c>
      <c r="U434" s="29">
        <v>9</v>
      </c>
      <c r="V434" s="29"/>
      <c r="W434" s="29">
        <v>14</v>
      </c>
      <c r="X434" s="29">
        <v>15</v>
      </c>
      <c r="Y434" s="29">
        <v>16</v>
      </c>
      <c r="Z434" s="29">
        <v>17</v>
      </c>
      <c r="AA434" s="29"/>
      <c r="AB434" s="29">
        <v>18</v>
      </c>
      <c r="AC434" s="39">
        <v>19</v>
      </c>
      <c r="AD434" s="39">
        <v>20</v>
      </c>
      <c r="AE434" s="39">
        <v>21</v>
      </c>
      <c r="AF434" s="39"/>
      <c r="AG434" s="39">
        <v>22</v>
      </c>
      <c r="AH434" s="39">
        <v>23</v>
      </c>
      <c r="AI434" s="39">
        <v>24</v>
      </c>
      <c r="AJ434" s="3"/>
      <c r="AK434" s="3"/>
      <c r="AL434" s="3"/>
      <c r="AO434" s="1">
        <f t="shared" si="124"/>
        <v>45600</v>
      </c>
      <c r="AP434" s="250"/>
      <c r="AQ434" s="50">
        <f t="shared" si="125"/>
        <v>45600</v>
      </c>
      <c r="AR434" s="50"/>
      <c r="AS434" s="1">
        <f t="shared" si="126"/>
        <v>45600</v>
      </c>
      <c r="AT434" s="250"/>
      <c r="AU434" s="1">
        <f t="shared" si="127"/>
        <v>45600</v>
      </c>
      <c r="AW434" s="1">
        <f t="shared" si="128"/>
        <v>45600</v>
      </c>
      <c r="AX434" s="151"/>
      <c r="AY434" s="1">
        <f t="shared" si="129"/>
        <v>45600</v>
      </c>
      <c r="BA434" s="1">
        <f t="shared" si="130"/>
        <v>45600</v>
      </c>
      <c r="BB434" s="151"/>
      <c r="BC434" s="1">
        <f t="shared" si="131"/>
        <v>45600</v>
      </c>
    </row>
    <row r="435" spans="1:55" ht="15" hidden="1" customHeight="1">
      <c r="C435" s="1">
        <f t="shared" ref="C435:C474" si="132">E435</f>
        <v>31100</v>
      </c>
      <c r="D435" s="151">
        <f>IF(AND(H399=""),"",ROUND(D434,0))</f>
        <v>53045</v>
      </c>
      <c r="E435" s="1">
        <f t="shared" ref="E435:E474" si="133">IF($E$433=4200,F435,IF($E$433=4800,G435,IF($E$433="5400A",I435,IF($E$433=3600,H435,IF($E$433=1700,K435,IF($E$433=1750,M435,IF($E$433=1900,N435,IF($E$433=2000,O435,IF($E$433="2400A",P435,IF($E$433="2400B",R435,IF($E$433="2400C",S435,IF($E$433="2800A",T435,IF($E$433="2800B",U435,IF($E$433="5400B",W435,IF($E$433=6000,X435,IF($E$433=6600,Y435,IF($E$433=6800,Z435,IF($E$433=7200,AB435,IF($E$433=7600,AC435,IF($E$433=8200,AD435,IF($E$433=8700,AE435,IF($E$433=8900,AG435,IF($E$433=9500,AH435,IF($E$433=10000,AI435,""))))))))))))))))))))))))</f>
        <v>31100</v>
      </c>
      <c r="F435" s="1">
        <v>26500</v>
      </c>
      <c r="G435" s="1">
        <v>31100</v>
      </c>
      <c r="H435" s="1">
        <v>23700</v>
      </c>
      <c r="I435" s="1">
        <v>39300</v>
      </c>
      <c r="K435" s="30">
        <v>12400</v>
      </c>
      <c r="L435" s="30"/>
      <c r="M435" s="30">
        <v>12600</v>
      </c>
      <c r="N435" s="31">
        <v>12800</v>
      </c>
      <c r="O435" s="30">
        <v>13500</v>
      </c>
      <c r="P435" s="31">
        <v>14600</v>
      </c>
      <c r="Q435" s="36"/>
      <c r="R435" s="36">
        <v>15100</v>
      </c>
      <c r="S435" s="142">
        <v>15700</v>
      </c>
      <c r="T435" s="143">
        <v>18500</v>
      </c>
      <c r="U435" s="143">
        <v>20100</v>
      </c>
      <c r="V435" s="143"/>
      <c r="W435" s="34">
        <v>39300</v>
      </c>
      <c r="X435" s="34">
        <v>42500</v>
      </c>
      <c r="Y435" s="31">
        <v>47200</v>
      </c>
      <c r="Z435" s="31">
        <v>49700</v>
      </c>
      <c r="AA435" s="31"/>
      <c r="AB435" s="31">
        <v>52800</v>
      </c>
      <c r="AC435" s="31">
        <v>58000</v>
      </c>
      <c r="AD435" s="31">
        <v>62300</v>
      </c>
      <c r="AE435" s="30">
        <v>86200</v>
      </c>
      <c r="AF435" s="30"/>
      <c r="AG435" s="30">
        <v>90800</v>
      </c>
      <c r="AH435" s="30">
        <v>102100</v>
      </c>
      <c r="AI435" s="37">
        <v>104200</v>
      </c>
      <c r="AJ435" s="3"/>
      <c r="AK435" s="3"/>
      <c r="AL435" s="3"/>
      <c r="AO435" s="1">
        <f t="shared" si="124"/>
        <v>47000</v>
      </c>
      <c r="AP435" s="164">
        <f>IF(AND($N$15="Fix Pay"),AQ432,AP433)</f>
        <v>56100</v>
      </c>
      <c r="AQ435" s="50">
        <f t="shared" si="125"/>
        <v>47000</v>
      </c>
      <c r="AR435" s="50"/>
      <c r="AS435" s="1">
        <f t="shared" si="126"/>
        <v>47000</v>
      </c>
      <c r="AT435" s="164">
        <f>IF(AND($S$15="Fix Pay"),AU432,AT433)</f>
        <v>56100</v>
      </c>
      <c r="AU435" s="1">
        <f t="shared" si="127"/>
        <v>47000</v>
      </c>
      <c r="AW435" s="1">
        <f t="shared" si="128"/>
        <v>47000</v>
      </c>
      <c r="AX435" s="164">
        <f>IF(AND($X$15="Fix Pay"),AY432,AX433)</f>
        <v>57800</v>
      </c>
      <c r="AY435" s="1">
        <f t="shared" si="129"/>
        <v>47000</v>
      </c>
      <c r="BA435" s="1">
        <f t="shared" si="130"/>
        <v>47000</v>
      </c>
      <c r="BB435" s="164">
        <f>IF(AND($AC$15="Fix Pay"),BC432,BB433)</f>
        <v>57800</v>
      </c>
      <c r="BC435" s="1">
        <f t="shared" si="131"/>
        <v>47000</v>
      </c>
    </row>
    <row r="436" spans="1:55" ht="15" hidden="1" customHeight="1">
      <c r="C436" s="1">
        <f t="shared" si="132"/>
        <v>44300</v>
      </c>
      <c r="D436" s="151">
        <f>IF(AND(D435&lt;=E435),E435,INDEX($C$435:$C$474,MATCH(D435,$E$435:$E$474)+(LOOKUP(D435,$E$435:$E$474)&lt;&gt;D435)))</f>
        <v>54500</v>
      </c>
      <c r="E436" s="1">
        <f t="shared" si="133"/>
        <v>44300</v>
      </c>
      <c r="F436" s="1">
        <v>37800</v>
      </c>
      <c r="G436" s="1">
        <v>44300</v>
      </c>
      <c r="H436" s="1">
        <v>33800</v>
      </c>
      <c r="I436" s="1">
        <v>53100</v>
      </c>
      <c r="K436" s="30">
        <v>17700</v>
      </c>
      <c r="L436" s="30"/>
      <c r="M436" s="30">
        <v>17900</v>
      </c>
      <c r="N436" s="31">
        <v>18200</v>
      </c>
      <c r="O436" s="30">
        <v>19200</v>
      </c>
      <c r="P436" s="31">
        <v>20800</v>
      </c>
      <c r="Q436" s="36"/>
      <c r="R436" s="36">
        <v>21500</v>
      </c>
      <c r="S436" s="142">
        <v>22400</v>
      </c>
      <c r="T436" s="143">
        <v>25300</v>
      </c>
      <c r="U436" s="143">
        <v>28700</v>
      </c>
      <c r="V436" s="143"/>
      <c r="W436" s="34">
        <v>56100</v>
      </c>
      <c r="X436" s="34">
        <v>60700</v>
      </c>
      <c r="Y436" s="31">
        <v>67300</v>
      </c>
      <c r="Z436" s="31">
        <v>71000</v>
      </c>
      <c r="AA436" s="31"/>
      <c r="AB436" s="31">
        <v>75300</v>
      </c>
      <c r="AC436" s="31">
        <v>79900</v>
      </c>
      <c r="AD436" s="31">
        <v>88900</v>
      </c>
      <c r="AE436" s="30">
        <v>123100</v>
      </c>
      <c r="AF436" s="30"/>
      <c r="AG436" s="30">
        <v>129700</v>
      </c>
      <c r="AH436" s="30">
        <v>145800</v>
      </c>
      <c r="AI436" s="37">
        <v>148800</v>
      </c>
      <c r="AJ436" s="3"/>
      <c r="AK436" s="3"/>
      <c r="AL436" s="3"/>
      <c r="AO436" s="1">
        <f t="shared" si="124"/>
        <v>48400</v>
      </c>
      <c r="AP436" s="250"/>
      <c r="AQ436" s="50">
        <f t="shared" si="125"/>
        <v>48400</v>
      </c>
      <c r="AR436" s="50"/>
      <c r="AS436" s="1">
        <f t="shared" si="126"/>
        <v>48400</v>
      </c>
      <c r="AT436" s="250"/>
      <c r="AU436" s="1">
        <f t="shared" si="127"/>
        <v>48400</v>
      </c>
      <c r="AW436" s="1">
        <f t="shared" si="128"/>
        <v>48400</v>
      </c>
      <c r="AX436" s="151"/>
      <c r="AY436" s="1">
        <f t="shared" si="129"/>
        <v>48400</v>
      </c>
      <c r="BA436" s="1">
        <f t="shared" si="130"/>
        <v>48400</v>
      </c>
      <c r="BB436" s="151"/>
      <c r="BC436" s="1">
        <f t="shared" si="131"/>
        <v>48400</v>
      </c>
    </row>
    <row r="437" spans="1:55" ht="15" hidden="1" customHeight="1">
      <c r="C437" s="1">
        <f t="shared" si="132"/>
        <v>45600</v>
      </c>
      <c r="D437" s="152">
        <f>IF(AND(D435&lt;=E435),E435,INDEX($C$435:$C$454,MATCH(D435,$E$435:$E$454)+(LOOKUP(D435,$E$435:$E$454)&lt;&gt;D435)))</f>
        <v>54500</v>
      </c>
      <c r="E437" s="1">
        <f t="shared" si="133"/>
        <v>45600</v>
      </c>
      <c r="F437" s="1">
        <v>38900</v>
      </c>
      <c r="G437" s="1">
        <v>45600</v>
      </c>
      <c r="H437" s="1">
        <v>34800</v>
      </c>
      <c r="I437" s="1">
        <v>54700</v>
      </c>
      <c r="K437" s="31">
        <v>18200</v>
      </c>
      <c r="L437" s="31"/>
      <c r="M437" s="31">
        <v>18400</v>
      </c>
      <c r="N437" s="31">
        <v>18700</v>
      </c>
      <c r="O437" s="31">
        <v>19800</v>
      </c>
      <c r="P437" s="31">
        <v>21400</v>
      </c>
      <c r="Q437" s="36"/>
      <c r="R437" s="36">
        <v>22100</v>
      </c>
      <c r="S437" s="142">
        <v>23100</v>
      </c>
      <c r="T437" s="143">
        <v>27100</v>
      </c>
      <c r="U437" s="143">
        <v>29600</v>
      </c>
      <c r="V437" s="143"/>
      <c r="W437" s="34">
        <v>57800</v>
      </c>
      <c r="X437" s="34">
        <v>62500</v>
      </c>
      <c r="Y437" s="31">
        <v>69300</v>
      </c>
      <c r="Z437" s="31">
        <v>73100</v>
      </c>
      <c r="AA437" s="31"/>
      <c r="AB437" s="31">
        <v>77600</v>
      </c>
      <c r="AC437" s="31">
        <v>82300</v>
      </c>
      <c r="AD437" s="31">
        <v>91600</v>
      </c>
      <c r="AE437" s="30">
        <v>126800</v>
      </c>
      <c r="AF437" s="30"/>
      <c r="AG437" s="30">
        <v>133600</v>
      </c>
      <c r="AH437" s="30">
        <v>150200</v>
      </c>
      <c r="AI437" s="37">
        <v>153300</v>
      </c>
      <c r="AJ437" s="3"/>
      <c r="AK437" s="3"/>
      <c r="AL437" s="3"/>
      <c r="AO437" s="1">
        <f t="shared" si="124"/>
        <v>49900</v>
      </c>
      <c r="AP437" s="250"/>
      <c r="AQ437" s="50">
        <f t="shared" si="125"/>
        <v>49900</v>
      </c>
      <c r="AR437" s="50"/>
      <c r="AS437" s="1">
        <f t="shared" si="126"/>
        <v>49900</v>
      </c>
      <c r="AT437" s="250"/>
      <c r="AU437" s="1">
        <f t="shared" si="127"/>
        <v>49900</v>
      </c>
      <c r="AW437" s="1">
        <f t="shared" si="128"/>
        <v>49900</v>
      </c>
      <c r="AX437" s="151"/>
      <c r="AY437" s="1">
        <f t="shared" si="129"/>
        <v>49900</v>
      </c>
      <c r="BA437" s="1">
        <f t="shared" si="130"/>
        <v>49900</v>
      </c>
      <c r="BB437" s="151"/>
      <c r="BC437" s="1">
        <f t="shared" si="131"/>
        <v>49900</v>
      </c>
    </row>
    <row r="438" spans="1:55" ht="15" hidden="1" customHeight="1">
      <c r="A438" s="1" t="s">
        <v>229</v>
      </c>
      <c r="C438" s="1">
        <f t="shared" si="132"/>
        <v>47000</v>
      </c>
      <c r="D438" s="153">
        <f>IF(AND(C$6="Fix Pay"),E435,D436)</f>
        <v>54500</v>
      </c>
      <c r="E438" s="1">
        <f t="shared" si="133"/>
        <v>47000</v>
      </c>
      <c r="F438" s="1">
        <v>40100</v>
      </c>
      <c r="G438" s="1">
        <v>47000</v>
      </c>
      <c r="H438" s="1">
        <v>35800</v>
      </c>
      <c r="I438" s="1">
        <v>56300</v>
      </c>
      <c r="K438" s="31">
        <v>18700</v>
      </c>
      <c r="L438" s="31"/>
      <c r="M438" s="31">
        <v>19000</v>
      </c>
      <c r="N438" s="30">
        <v>19300</v>
      </c>
      <c r="O438" s="34">
        <v>20400</v>
      </c>
      <c r="P438" s="30">
        <v>22000</v>
      </c>
      <c r="Q438" s="35"/>
      <c r="R438" s="35">
        <v>22800</v>
      </c>
      <c r="S438" s="142">
        <v>23800</v>
      </c>
      <c r="T438" s="144">
        <v>27900</v>
      </c>
      <c r="U438" s="144">
        <v>30500</v>
      </c>
      <c r="V438" s="144"/>
      <c r="W438" s="34">
        <v>59500</v>
      </c>
      <c r="X438" s="34">
        <v>64400</v>
      </c>
      <c r="Y438" s="31">
        <v>71400</v>
      </c>
      <c r="Z438" s="31">
        <v>75300</v>
      </c>
      <c r="AA438" s="31"/>
      <c r="AB438" s="31">
        <v>79900</v>
      </c>
      <c r="AC438" s="31">
        <v>84800</v>
      </c>
      <c r="AD438" s="31">
        <v>94300</v>
      </c>
      <c r="AE438" s="30">
        <v>130600</v>
      </c>
      <c r="AF438" s="30"/>
      <c r="AG438" s="37">
        <v>137600</v>
      </c>
      <c r="AH438" s="37">
        <v>154700</v>
      </c>
      <c r="AI438" s="30">
        <v>157900</v>
      </c>
      <c r="AJ438" s="3"/>
      <c r="AK438" s="3"/>
      <c r="AL438" s="3"/>
      <c r="AO438" s="1">
        <f t="shared" si="124"/>
        <v>51400</v>
      </c>
      <c r="AP438" s="155">
        <f>IF(AND(AP432&lt;=AQ432),AQ432,INDEX(AO432:AO452,MATCH(AP432,AQ432:AQ452)+(LOOKUP(AP432,AQ432:AQ452)&lt;&gt;AP432)))</f>
        <v>56100</v>
      </c>
      <c r="AQ438" s="50">
        <f t="shared" si="125"/>
        <v>51400</v>
      </c>
      <c r="AR438" s="50"/>
      <c r="AS438" s="1">
        <f t="shared" si="126"/>
        <v>51400</v>
      </c>
      <c r="AT438" s="155">
        <f>IF(AND(AT432&lt;=AU432),AU432,INDEX(AS432:AS452,MATCH(AT432,AU432:AU452)+(LOOKUP(AT432,AU432:AU452)&lt;&gt;AT432)))</f>
        <v>56100</v>
      </c>
      <c r="AU438" s="1">
        <f t="shared" si="127"/>
        <v>51400</v>
      </c>
      <c r="AW438" s="1">
        <f t="shared" si="128"/>
        <v>51400</v>
      </c>
      <c r="AX438" s="155">
        <f>IF(AND(AX432&lt;=AY432),AY432,INDEX(AW432:AW452,MATCH(AX432,AY432:AY452)+(LOOKUP(AX432,AY432:AY452)&lt;&gt;AX432)))</f>
        <v>57800</v>
      </c>
      <c r="AY438" s="1">
        <f t="shared" si="129"/>
        <v>51400</v>
      </c>
      <c r="BA438" s="1">
        <f t="shared" si="130"/>
        <v>51400</v>
      </c>
      <c r="BB438" s="155">
        <f>IF(AND(BB432&lt;=BC432),BC432,INDEX(BA432:BA452,MATCH(BB432,BC432:BC452)+(LOOKUP(BB432,BC432:BC452)&lt;&gt;BB432)))</f>
        <v>57800</v>
      </c>
      <c r="BC438" s="1">
        <f t="shared" si="131"/>
        <v>51400</v>
      </c>
    </row>
    <row r="439" spans="1:55" ht="15" hidden="1" customHeight="1">
      <c r="A439" s="1" t="s">
        <v>230</v>
      </c>
      <c r="C439" s="1">
        <f t="shared" si="132"/>
        <v>48400</v>
      </c>
      <c r="D439" s="154">
        <f>IF(E$15=A$51,D438,IF(E$15=A$52,D438,IF(E$15=A$53,D438,IF(E$15=A$54,D437,""))))</f>
        <v>54500</v>
      </c>
      <c r="E439" s="1">
        <f t="shared" si="133"/>
        <v>48400</v>
      </c>
      <c r="F439" s="1">
        <v>41300</v>
      </c>
      <c r="G439" s="1">
        <v>48400</v>
      </c>
      <c r="H439" s="1">
        <v>36900</v>
      </c>
      <c r="I439" s="1">
        <v>58000</v>
      </c>
      <c r="K439" s="31">
        <v>19300</v>
      </c>
      <c r="L439" s="31"/>
      <c r="M439" s="31">
        <v>19600</v>
      </c>
      <c r="N439" s="30">
        <v>19900</v>
      </c>
      <c r="O439" s="34">
        <v>21000</v>
      </c>
      <c r="P439" s="31">
        <v>22700</v>
      </c>
      <c r="Q439" s="36"/>
      <c r="R439" s="36">
        <v>23500</v>
      </c>
      <c r="S439" s="142">
        <v>24500</v>
      </c>
      <c r="T439" s="143">
        <v>28700</v>
      </c>
      <c r="U439" s="143">
        <v>31400</v>
      </c>
      <c r="V439" s="143"/>
      <c r="W439" s="31">
        <v>61300</v>
      </c>
      <c r="X439" s="31">
        <v>66300</v>
      </c>
      <c r="Y439" s="31">
        <v>73500</v>
      </c>
      <c r="Z439" s="31">
        <v>77600</v>
      </c>
      <c r="AA439" s="31"/>
      <c r="AB439" s="31">
        <v>82300</v>
      </c>
      <c r="AC439" s="31">
        <v>87300</v>
      </c>
      <c r="AD439" s="31">
        <v>97100</v>
      </c>
      <c r="AE439" s="34">
        <v>134500</v>
      </c>
      <c r="AF439" s="34"/>
      <c r="AG439" s="37">
        <v>141700</v>
      </c>
      <c r="AH439" s="37">
        <v>159300</v>
      </c>
      <c r="AI439" s="30">
        <v>162600</v>
      </c>
      <c r="AJ439" s="3"/>
      <c r="AK439" s="3"/>
      <c r="AL439" s="3"/>
      <c r="AO439" s="1">
        <f t="shared" si="124"/>
        <v>52900</v>
      </c>
      <c r="AP439" s="50"/>
      <c r="AQ439" s="50">
        <f t="shared" si="125"/>
        <v>52900</v>
      </c>
      <c r="AR439" s="50"/>
      <c r="AS439" s="1">
        <f t="shared" si="126"/>
        <v>52900</v>
      </c>
      <c r="AT439" s="50"/>
      <c r="AU439" s="1">
        <f t="shared" si="127"/>
        <v>52900</v>
      </c>
      <c r="AW439" s="1">
        <f t="shared" si="128"/>
        <v>52900</v>
      </c>
      <c r="AY439" s="1">
        <f t="shared" si="129"/>
        <v>52900</v>
      </c>
      <c r="BA439" s="1">
        <f t="shared" si="130"/>
        <v>52900</v>
      </c>
      <c r="BC439" s="1">
        <f t="shared" si="131"/>
        <v>52900</v>
      </c>
    </row>
    <row r="440" spans="1:55" ht="15" hidden="1" customHeight="1">
      <c r="A440" s="1" t="s">
        <v>231</v>
      </c>
      <c r="C440" s="1">
        <f t="shared" si="132"/>
        <v>49900</v>
      </c>
      <c r="E440" s="1">
        <f t="shared" si="133"/>
        <v>49900</v>
      </c>
      <c r="F440" s="1">
        <v>42500</v>
      </c>
      <c r="G440" s="1">
        <v>49900</v>
      </c>
      <c r="H440" s="1">
        <v>38000</v>
      </c>
      <c r="I440" s="1">
        <v>59700</v>
      </c>
      <c r="K440" s="32">
        <v>19900</v>
      </c>
      <c r="L440" s="32"/>
      <c r="M440" s="32">
        <v>20200</v>
      </c>
      <c r="N440" s="31">
        <v>20500</v>
      </c>
      <c r="O440" s="34">
        <v>21600</v>
      </c>
      <c r="P440" s="31">
        <v>23400</v>
      </c>
      <c r="Q440" s="36"/>
      <c r="R440" s="36">
        <v>24200</v>
      </c>
      <c r="S440" s="142">
        <v>25200</v>
      </c>
      <c r="T440" s="143">
        <v>29600</v>
      </c>
      <c r="U440" s="143">
        <v>32300</v>
      </c>
      <c r="V440" s="143"/>
      <c r="W440" s="31">
        <v>63100</v>
      </c>
      <c r="X440" s="31">
        <v>68300</v>
      </c>
      <c r="Y440" s="31">
        <v>75700</v>
      </c>
      <c r="Z440" s="31">
        <v>79900</v>
      </c>
      <c r="AA440" s="31"/>
      <c r="AB440" s="31">
        <v>84800</v>
      </c>
      <c r="AC440" s="31">
        <v>89900</v>
      </c>
      <c r="AD440" s="31">
        <v>100000</v>
      </c>
      <c r="AE440" s="30">
        <v>138500</v>
      </c>
      <c r="AF440" s="30"/>
      <c r="AG440" s="37">
        <v>146000</v>
      </c>
      <c r="AH440" s="37">
        <v>164100</v>
      </c>
      <c r="AI440" s="37">
        <v>167500</v>
      </c>
      <c r="AJ440" s="3"/>
      <c r="AK440" s="3"/>
      <c r="AL440" s="3"/>
      <c r="AO440" s="1">
        <f t="shared" si="124"/>
        <v>54500</v>
      </c>
      <c r="AP440" s="167">
        <f>IF($E15=A$51,AP438,IF($E15=A$52,AP438,IF($E15=A$53,AP438,IF($E15=A$54,AP435,""))))</f>
        <v>56100</v>
      </c>
      <c r="AQ440" s="50">
        <f t="shared" si="125"/>
        <v>54500</v>
      </c>
      <c r="AR440" s="50"/>
      <c r="AS440" s="1">
        <f t="shared" si="126"/>
        <v>54500</v>
      </c>
      <c r="AT440" s="167">
        <f>IF($E15=A$51,AT438,IF($E15=A$52,AT438,IF($E15=A$53,AT438,IF($E15=A$54,AT435,""))))</f>
        <v>56100</v>
      </c>
      <c r="AU440" s="1">
        <f t="shared" si="127"/>
        <v>54500</v>
      </c>
      <c r="AW440" s="1">
        <f t="shared" si="128"/>
        <v>54500</v>
      </c>
      <c r="AX440" s="168">
        <f>IF($E15=A$51,AX438,IF($E15=A$52,AX438,IF($E15=A$53,AX438,IF($E15=A$54,AX435,""))))</f>
        <v>57800</v>
      </c>
      <c r="AY440" s="1">
        <f t="shared" si="129"/>
        <v>54500</v>
      </c>
      <c r="BA440" s="1">
        <f t="shared" si="130"/>
        <v>54500</v>
      </c>
      <c r="BB440" s="168">
        <f>IF($E$15=A$51,BB438,IF($E$15=A$52,BB438,IF($E$15=A$53,BB438,IF($E$15=A$54,BB435,""))))</f>
        <v>57800</v>
      </c>
      <c r="BC440" s="1">
        <f t="shared" si="131"/>
        <v>54500</v>
      </c>
    </row>
    <row r="441" spans="1:55" ht="15" hidden="1" customHeight="1">
      <c r="A441" s="1" t="s">
        <v>232</v>
      </c>
      <c r="C441" s="1">
        <f t="shared" si="132"/>
        <v>51400</v>
      </c>
      <c r="E441" s="1">
        <f t="shared" si="133"/>
        <v>51400</v>
      </c>
      <c r="F441" s="1">
        <v>43800</v>
      </c>
      <c r="G441" s="1">
        <v>51400</v>
      </c>
      <c r="H441" s="1">
        <v>39100</v>
      </c>
      <c r="I441" s="1">
        <v>61500</v>
      </c>
      <c r="K441" s="33">
        <v>20500</v>
      </c>
      <c r="L441" s="33"/>
      <c r="M441" s="33">
        <v>20800</v>
      </c>
      <c r="N441" s="31">
        <v>21100</v>
      </c>
      <c r="O441" s="34">
        <v>22200</v>
      </c>
      <c r="P441" s="34">
        <v>24100</v>
      </c>
      <c r="Q441" s="145"/>
      <c r="R441" s="145">
        <v>24900</v>
      </c>
      <c r="S441" s="142">
        <v>26000</v>
      </c>
      <c r="T441" s="146">
        <v>30500</v>
      </c>
      <c r="U441" s="147">
        <v>33300</v>
      </c>
      <c r="V441" s="147"/>
      <c r="W441" s="31">
        <v>65000</v>
      </c>
      <c r="X441" s="31">
        <v>70300</v>
      </c>
      <c r="Y441" s="31">
        <v>78000</v>
      </c>
      <c r="Z441" s="31">
        <v>82300</v>
      </c>
      <c r="AA441" s="31"/>
      <c r="AB441" s="31">
        <v>87300</v>
      </c>
      <c r="AC441" s="31">
        <v>92600</v>
      </c>
      <c r="AD441" s="31">
        <v>103000</v>
      </c>
      <c r="AE441" s="30">
        <v>142700</v>
      </c>
      <c r="AF441" s="30"/>
      <c r="AG441" s="37">
        <v>150400</v>
      </c>
      <c r="AH441" s="37">
        <v>169000</v>
      </c>
      <c r="AI441" s="37">
        <v>172500</v>
      </c>
      <c r="AJ441" s="3"/>
      <c r="AK441" s="3"/>
      <c r="AL441" s="3"/>
      <c r="AO441" s="1">
        <f t="shared" si="124"/>
        <v>56100</v>
      </c>
      <c r="AP441" s="50"/>
      <c r="AQ441" s="50">
        <f>IF($AQ$431=4200,F444,IF($AQ$431=4800,G444,IF($AQ$431="5400A",I444,IF($AQ$431=3600,H444,IF($AQ$431=1700,K444,IF($AQ$431=1750,M444,IF($AQ$431=1900,N444,IF($AQ$431=2000,O444,IF($AQ$431="2400A",P444,IF($AQ$431="2400B",R444,IF($AQ$431="2400C",S444,IF($AQ$431="2800A",T444,IF($AQ$431="2800B",U444,IF($AQ$431="5400B",W444,IF($AQ$431=6000,X444,IF($AQ$431=6600,Y444,IF($AQ$431=6800,Z444,IF($AQ$431=7200,AB444,IF($AQ$431=7600,AC444,IF($AQ$431=8200,AD444,IF($AQ$431=8700,AE444,IF($AQ$431=8900,AG444,IF($AQ$431=9500,AH444,IF($AQ$431=10000,AI444,""))))))))))))))))))))))))</f>
        <v>56100</v>
      </c>
      <c r="AR441" s="50"/>
      <c r="AS441" s="1">
        <f t="shared" si="126"/>
        <v>56100</v>
      </c>
      <c r="AU441" s="1">
        <f t="shared" si="127"/>
        <v>56100</v>
      </c>
      <c r="AW441" s="1">
        <f t="shared" si="128"/>
        <v>56100</v>
      </c>
      <c r="AY441" s="1">
        <f t="shared" si="129"/>
        <v>56100</v>
      </c>
      <c r="BA441" s="1">
        <f t="shared" si="130"/>
        <v>56100</v>
      </c>
      <c r="BC441" s="1">
        <f t="shared" si="131"/>
        <v>56100</v>
      </c>
    </row>
    <row r="442" spans="1:55" ht="15" hidden="1" customHeight="1">
      <c r="C442" s="1">
        <f t="shared" si="132"/>
        <v>52900</v>
      </c>
      <c r="E442" s="1">
        <f t="shared" si="133"/>
        <v>52900</v>
      </c>
      <c r="F442" s="1">
        <v>45100</v>
      </c>
      <c r="G442" s="1">
        <v>52900</v>
      </c>
      <c r="H442" s="1">
        <v>40300</v>
      </c>
      <c r="I442" s="1">
        <v>63300</v>
      </c>
      <c r="K442" s="31">
        <v>21100</v>
      </c>
      <c r="L442" s="31"/>
      <c r="M442" s="31">
        <v>21400</v>
      </c>
      <c r="N442" s="31">
        <v>21700</v>
      </c>
      <c r="O442" s="34">
        <v>22900</v>
      </c>
      <c r="P442" s="31">
        <v>24800</v>
      </c>
      <c r="Q442" s="36"/>
      <c r="R442" s="36">
        <v>25600</v>
      </c>
      <c r="S442" s="142">
        <v>26800</v>
      </c>
      <c r="T442" s="143">
        <v>31400</v>
      </c>
      <c r="U442" s="146">
        <v>34300</v>
      </c>
      <c r="V442" s="146"/>
      <c r="W442" s="31">
        <v>67000</v>
      </c>
      <c r="X442" s="31">
        <v>72400</v>
      </c>
      <c r="Y442" s="31">
        <v>80300</v>
      </c>
      <c r="Z442" s="31">
        <v>84800</v>
      </c>
      <c r="AA442" s="31"/>
      <c r="AB442" s="31">
        <v>89900</v>
      </c>
      <c r="AC442" s="31">
        <v>95400</v>
      </c>
      <c r="AD442" s="31">
        <v>106100</v>
      </c>
      <c r="AE442" s="30">
        <v>147000</v>
      </c>
      <c r="AF442" s="30"/>
      <c r="AG442" s="37">
        <v>154900</v>
      </c>
      <c r="AH442" s="37">
        <v>174100</v>
      </c>
      <c r="AI442" s="30">
        <v>177700</v>
      </c>
      <c r="AJ442" s="3"/>
      <c r="AK442" s="3"/>
      <c r="AL442" s="3"/>
      <c r="AO442" s="1">
        <f t="shared" si="124"/>
        <v>57800</v>
      </c>
      <c r="AP442" s="50"/>
      <c r="AQ442" s="50">
        <f t="shared" si="125"/>
        <v>57800</v>
      </c>
      <c r="AR442" s="50"/>
      <c r="AS442" s="1">
        <f t="shared" si="126"/>
        <v>57800</v>
      </c>
      <c r="AU442" s="1">
        <f t="shared" si="127"/>
        <v>57800</v>
      </c>
      <c r="AW442" s="1">
        <f t="shared" si="128"/>
        <v>57800</v>
      </c>
      <c r="AY442" s="1">
        <f t="shared" si="129"/>
        <v>57800</v>
      </c>
      <c r="BA442" s="1">
        <f t="shared" si="130"/>
        <v>57800</v>
      </c>
      <c r="BC442" s="1">
        <f t="shared" si="131"/>
        <v>57800</v>
      </c>
    </row>
    <row r="443" spans="1:55" ht="15.75" hidden="1" customHeight="1">
      <c r="A443" s="1" t="s">
        <v>46</v>
      </c>
      <c r="C443" s="1">
        <f t="shared" si="132"/>
        <v>54500</v>
      </c>
      <c r="E443" s="1">
        <f t="shared" si="133"/>
        <v>54500</v>
      </c>
      <c r="F443" s="1">
        <v>46500</v>
      </c>
      <c r="G443" s="1">
        <v>54500</v>
      </c>
      <c r="H443" s="1">
        <v>41500</v>
      </c>
      <c r="I443" s="1">
        <v>65200</v>
      </c>
      <c r="K443" s="32">
        <v>21700</v>
      </c>
      <c r="L443" s="32"/>
      <c r="M443" s="32">
        <v>22000</v>
      </c>
      <c r="N443" s="31">
        <v>22400</v>
      </c>
      <c r="O443" s="34">
        <v>23600</v>
      </c>
      <c r="P443" s="31">
        <v>25500</v>
      </c>
      <c r="Q443" s="36"/>
      <c r="R443" s="36">
        <v>26400</v>
      </c>
      <c r="S443" s="142">
        <v>27600</v>
      </c>
      <c r="T443" s="143">
        <v>32300</v>
      </c>
      <c r="U443" s="143">
        <v>35300</v>
      </c>
      <c r="V443" s="143"/>
      <c r="W443" s="31">
        <v>69000</v>
      </c>
      <c r="X443" s="31">
        <v>74600</v>
      </c>
      <c r="Y443" s="31">
        <v>82700</v>
      </c>
      <c r="Z443" s="31">
        <v>87300</v>
      </c>
      <c r="AA443" s="31"/>
      <c r="AB443" s="31">
        <v>92600</v>
      </c>
      <c r="AC443" s="31">
        <v>98300</v>
      </c>
      <c r="AD443" s="31">
        <v>109300</v>
      </c>
      <c r="AE443" s="30">
        <v>151400</v>
      </c>
      <c r="AF443" s="30"/>
      <c r="AG443" s="37">
        <v>159500</v>
      </c>
      <c r="AH443" s="37">
        <v>179300</v>
      </c>
      <c r="AI443" s="30">
        <v>183000</v>
      </c>
      <c r="AJ443" s="3"/>
      <c r="AK443" s="3"/>
      <c r="AL443" s="3"/>
      <c r="AO443" s="1">
        <f t="shared" si="124"/>
        <v>59500</v>
      </c>
      <c r="AP443" s="50"/>
      <c r="AQ443" s="50">
        <f t="shared" si="125"/>
        <v>59500</v>
      </c>
      <c r="AR443" s="50"/>
      <c r="AS443" s="1">
        <f t="shared" si="126"/>
        <v>59500</v>
      </c>
      <c r="AU443" s="1">
        <f t="shared" si="127"/>
        <v>59500</v>
      </c>
      <c r="AW443" s="1">
        <f t="shared" si="128"/>
        <v>59500</v>
      </c>
      <c r="AY443" s="1">
        <f t="shared" si="129"/>
        <v>59500</v>
      </c>
      <c r="BA443" s="1">
        <f t="shared" si="130"/>
        <v>59500</v>
      </c>
      <c r="BC443" s="1">
        <f t="shared" si="131"/>
        <v>59500</v>
      </c>
    </row>
    <row r="444" spans="1:55" hidden="1">
      <c r="A444" s="1" t="s">
        <v>49</v>
      </c>
      <c r="C444" s="1">
        <f t="shared" si="132"/>
        <v>56100</v>
      </c>
      <c r="E444" s="1">
        <f t="shared" si="133"/>
        <v>56100</v>
      </c>
      <c r="F444" s="1">
        <v>47900</v>
      </c>
      <c r="G444" s="1">
        <v>56100</v>
      </c>
      <c r="H444" s="1">
        <v>42700</v>
      </c>
      <c r="I444" s="1">
        <v>67200</v>
      </c>
      <c r="K444" s="33">
        <v>22400</v>
      </c>
      <c r="L444" s="33"/>
      <c r="M444" s="33">
        <v>22700</v>
      </c>
      <c r="N444" s="31">
        <v>23100</v>
      </c>
      <c r="O444" s="34">
        <v>24300</v>
      </c>
      <c r="P444" s="31">
        <v>26300</v>
      </c>
      <c r="Q444" s="36"/>
      <c r="R444" s="36">
        <v>27200</v>
      </c>
      <c r="S444" s="142">
        <v>28200</v>
      </c>
      <c r="T444" s="143">
        <v>33300</v>
      </c>
      <c r="U444" s="143">
        <v>36400</v>
      </c>
      <c r="V444" s="143"/>
      <c r="W444" s="30">
        <v>71100</v>
      </c>
      <c r="X444" s="30">
        <v>76800</v>
      </c>
      <c r="Y444" s="31">
        <v>85200</v>
      </c>
      <c r="Z444" s="31">
        <v>89900</v>
      </c>
      <c r="AA444" s="31"/>
      <c r="AB444" s="31">
        <v>95400</v>
      </c>
      <c r="AC444" s="31">
        <v>101200</v>
      </c>
      <c r="AD444" s="31">
        <v>112600</v>
      </c>
      <c r="AE444" s="30">
        <v>155900</v>
      </c>
      <c r="AF444" s="30"/>
      <c r="AG444" s="37">
        <v>164300</v>
      </c>
      <c r="AH444" s="37">
        <v>184700</v>
      </c>
      <c r="AI444" s="30">
        <v>188500</v>
      </c>
      <c r="AJ444" s="3"/>
      <c r="AK444" s="3"/>
      <c r="AL444" s="3"/>
      <c r="AO444" s="1">
        <f t="shared" si="124"/>
        <v>61300</v>
      </c>
      <c r="AP444" s="50"/>
      <c r="AQ444" s="50">
        <f t="shared" si="125"/>
        <v>61300</v>
      </c>
      <c r="AR444" s="50"/>
      <c r="AS444" s="1">
        <f t="shared" si="126"/>
        <v>61300</v>
      </c>
      <c r="AU444" s="1">
        <f t="shared" si="127"/>
        <v>61300</v>
      </c>
      <c r="AW444" s="1">
        <f t="shared" si="128"/>
        <v>61300</v>
      </c>
      <c r="AY444" s="1">
        <f t="shared" si="129"/>
        <v>61300</v>
      </c>
      <c r="BA444" s="1">
        <f t="shared" si="130"/>
        <v>61300</v>
      </c>
      <c r="BC444" s="1">
        <f t="shared" si="131"/>
        <v>61300</v>
      </c>
    </row>
    <row r="445" spans="1:55" hidden="1">
      <c r="A445" s="1" t="s">
        <v>47</v>
      </c>
      <c r="C445" s="1">
        <f t="shared" si="132"/>
        <v>57800</v>
      </c>
      <c r="E445" s="1">
        <f t="shared" si="133"/>
        <v>57800</v>
      </c>
      <c r="F445" s="1">
        <v>49300</v>
      </c>
      <c r="G445" s="1">
        <v>57800</v>
      </c>
      <c r="H445" s="1">
        <v>44000</v>
      </c>
      <c r="I445" s="1">
        <v>69200</v>
      </c>
      <c r="K445" s="31">
        <v>23100</v>
      </c>
      <c r="L445" s="31"/>
      <c r="M445" s="31">
        <v>23400</v>
      </c>
      <c r="N445" s="34">
        <v>23800</v>
      </c>
      <c r="O445" s="34">
        <v>25000</v>
      </c>
      <c r="P445" s="31">
        <v>27100</v>
      </c>
      <c r="Q445" s="36"/>
      <c r="R445" s="36">
        <v>28000</v>
      </c>
      <c r="S445" s="142">
        <v>29300</v>
      </c>
      <c r="T445" s="143">
        <v>34300</v>
      </c>
      <c r="U445" s="143">
        <v>37500</v>
      </c>
      <c r="V445" s="143"/>
      <c r="W445" s="31">
        <v>73200</v>
      </c>
      <c r="X445" s="31">
        <v>79100</v>
      </c>
      <c r="Y445" s="31">
        <v>87800</v>
      </c>
      <c r="Z445" s="31">
        <v>92600</v>
      </c>
      <c r="AA445" s="31"/>
      <c r="AB445" s="31">
        <v>98300</v>
      </c>
      <c r="AC445" s="37">
        <v>104200</v>
      </c>
      <c r="AD445" s="37">
        <v>116000</v>
      </c>
      <c r="AE445" s="30">
        <v>160600</v>
      </c>
      <c r="AF445" s="30"/>
      <c r="AG445" s="30">
        <v>169200</v>
      </c>
      <c r="AH445" s="30">
        <v>190200</v>
      </c>
      <c r="AI445" s="30">
        <v>194200</v>
      </c>
      <c r="AJ445" s="3"/>
      <c r="AK445" s="3"/>
      <c r="AL445" s="3"/>
      <c r="AO445" s="1">
        <f t="shared" si="124"/>
        <v>63100</v>
      </c>
      <c r="AP445" s="50"/>
      <c r="AQ445" s="50">
        <f t="shared" si="125"/>
        <v>63100</v>
      </c>
      <c r="AR445" s="50"/>
      <c r="AS445" s="1">
        <f t="shared" si="126"/>
        <v>63100</v>
      </c>
      <c r="AU445" s="1">
        <f t="shared" si="127"/>
        <v>63100</v>
      </c>
      <c r="AW445" s="1">
        <f t="shared" si="128"/>
        <v>63100</v>
      </c>
      <c r="AY445" s="1">
        <f t="shared" si="129"/>
        <v>63100</v>
      </c>
      <c r="BA445" s="1">
        <f t="shared" si="130"/>
        <v>63100</v>
      </c>
      <c r="BC445" s="1">
        <f t="shared" si="131"/>
        <v>63100</v>
      </c>
    </row>
    <row r="446" spans="1:55" hidden="1">
      <c r="A446" s="1" t="s">
        <v>48</v>
      </c>
      <c r="C446" s="1">
        <f t="shared" si="132"/>
        <v>59500</v>
      </c>
      <c r="E446" s="1">
        <f t="shared" si="133"/>
        <v>59500</v>
      </c>
      <c r="F446" s="1">
        <v>50800</v>
      </c>
      <c r="G446" s="1">
        <v>59500</v>
      </c>
      <c r="H446" s="1">
        <v>45300</v>
      </c>
      <c r="I446" s="1">
        <v>71300</v>
      </c>
      <c r="K446" s="30">
        <v>23800</v>
      </c>
      <c r="L446" s="30"/>
      <c r="M446" s="30">
        <v>24100</v>
      </c>
      <c r="N446" s="34">
        <v>24500</v>
      </c>
      <c r="O446" s="34">
        <v>25800</v>
      </c>
      <c r="P446" s="31">
        <v>27900</v>
      </c>
      <c r="Q446" s="36"/>
      <c r="R446" s="36">
        <v>28800</v>
      </c>
      <c r="S446" s="142">
        <v>30200</v>
      </c>
      <c r="T446" s="143">
        <v>35300</v>
      </c>
      <c r="U446" s="143">
        <v>38600</v>
      </c>
      <c r="V446" s="143"/>
      <c r="W446" s="31">
        <v>75400</v>
      </c>
      <c r="X446" s="31">
        <v>81500</v>
      </c>
      <c r="Y446" s="30">
        <v>90400</v>
      </c>
      <c r="Z446" s="30">
        <v>95400</v>
      </c>
      <c r="AA446" s="30"/>
      <c r="AB446" s="30">
        <v>101200</v>
      </c>
      <c r="AC446" s="37">
        <v>107300</v>
      </c>
      <c r="AD446" s="37">
        <v>119500</v>
      </c>
      <c r="AE446" s="30">
        <v>165400</v>
      </c>
      <c r="AF446" s="30"/>
      <c r="AG446" s="37">
        <v>174300</v>
      </c>
      <c r="AH446" s="37">
        <v>195900</v>
      </c>
      <c r="AI446" s="37">
        <v>200000</v>
      </c>
      <c r="AJ446" s="3"/>
      <c r="AK446" s="3"/>
      <c r="AL446" s="3"/>
      <c r="AO446" s="1">
        <f t="shared" si="124"/>
        <v>65000</v>
      </c>
      <c r="AP446" s="50"/>
      <c r="AQ446" s="50">
        <f t="shared" si="125"/>
        <v>65000</v>
      </c>
      <c r="AR446" s="50"/>
      <c r="AS446" s="1">
        <f t="shared" si="126"/>
        <v>65000</v>
      </c>
      <c r="AU446" s="1">
        <f t="shared" si="127"/>
        <v>65000</v>
      </c>
      <c r="AW446" s="1">
        <f t="shared" si="128"/>
        <v>65000</v>
      </c>
      <c r="AY446" s="1">
        <f t="shared" si="129"/>
        <v>65000</v>
      </c>
      <c r="BA446" s="1">
        <f t="shared" si="130"/>
        <v>65000</v>
      </c>
      <c r="BC446" s="1">
        <f t="shared" si="131"/>
        <v>65000</v>
      </c>
    </row>
    <row r="447" spans="1:55" hidden="1">
      <c r="C447" s="1">
        <f t="shared" si="132"/>
        <v>61300</v>
      </c>
      <c r="E447" s="1">
        <f t="shared" si="133"/>
        <v>61300</v>
      </c>
      <c r="F447" s="1">
        <v>52300</v>
      </c>
      <c r="G447" s="1">
        <v>61300</v>
      </c>
      <c r="H447" s="1">
        <v>46700</v>
      </c>
      <c r="I447" s="1">
        <v>73400</v>
      </c>
      <c r="K447" s="31">
        <v>24500</v>
      </c>
      <c r="L447" s="31"/>
      <c r="M447" s="31">
        <v>24800</v>
      </c>
      <c r="N447" s="31">
        <v>25200</v>
      </c>
      <c r="O447" s="31">
        <v>26600</v>
      </c>
      <c r="P447" s="31">
        <v>28700</v>
      </c>
      <c r="Q447" s="36"/>
      <c r="R447" s="36">
        <v>29700</v>
      </c>
      <c r="S447" s="142">
        <v>31100</v>
      </c>
      <c r="T447" s="143">
        <v>36400</v>
      </c>
      <c r="U447" s="143">
        <v>39800</v>
      </c>
      <c r="V447" s="143"/>
      <c r="W447" s="31">
        <v>77700</v>
      </c>
      <c r="X447" s="31">
        <v>83900</v>
      </c>
      <c r="Y447" s="31">
        <v>93100</v>
      </c>
      <c r="Z447" s="31">
        <v>98300</v>
      </c>
      <c r="AA447" s="31"/>
      <c r="AB447" s="31">
        <v>104200</v>
      </c>
      <c r="AC447" s="37">
        <v>110500</v>
      </c>
      <c r="AD447" s="37">
        <v>123100</v>
      </c>
      <c r="AE447" s="30">
        <v>170400</v>
      </c>
      <c r="AF447" s="30"/>
      <c r="AG447" s="30">
        <v>179500</v>
      </c>
      <c r="AH447" s="30">
        <v>201800</v>
      </c>
      <c r="AI447" s="37">
        <v>206000</v>
      </c>
      <c r="AJ447" s="3"/>
      <c r="AK447" s="3"/>
      <c r="AL447" s="3"/>
      <c r="AO447" s="1">
        <f t="shared" si="124"/>
        <v>67000</v>
      </c>
      <c r="AP447" s="50"/>
      <c r="AQ447" s="50">
        <f t="shared" si="125"/>
        <v>67000</v>
      </c>
      <c r="AR447" s="50"/>
      <c r="AS447" s="1">
        <f t="shared" si="126"/>
        <v>67000</v>
      </c>
      <c r="AU447" s="1">
        <f t="shared" si="127"/>
        <v>67000</v>
      </c>
      <c r="AW447" s="1">
        <f t="shared" si="128"/>
        <v>67000</v>
      </c>
      <c r="AY447" s="1">
        <f t="shared" si="129"/>
        <v>67000</v>
      </c>
      <c r="BA447" s="1">
        <f t="shared" si="130"/>
        <v>67000</v>
      </c>
      <c r="BC447" s="1">
        <f t="shared" si="131"/>
        <v>67000</v>
      </c>
    </row>
    <row r="448" spans="1:55" hidden="1">
      <c r="C448" s="1">
        <f t="shared" si="132"/>
        <v>63100</v>
      </c>
      <c r="E448" s="1">
        <f t="shared" si="133"/>
        <v>63100</v>
      </c>
      <c r="F448" s="1">
        <v>53900</v>
      </c>
      <c r="G448" s="1">
        <v>63100</v>
      </c>
      <c r="H448" s="1">
        <v>48100</v>
      </c>
      <c r="I448" s="1">
        <v>75600</v>
      </c>
      <c r="K448" s="31">
        <v>25200</v>
      </c>
      <c r="L448" s="31"/>
      <c r="M448" s="31">
        <v>25500</v>
      </c>
      <c r="N448" s="34">
        <v>26000</v>
      </c>
      <c r="O448" s="30">
        <v>27400</v>
      </c>
      <c r="P448" s="31">
        <v>29600</v>
      </c>
      <c r="Q448" s="36"/>
      <c r="R448" s="36">
        <v>30600</v>
      </c>
      <c r="S448" s="142">
        <v>32000</v>
      </c>
      <c r="T448" s="143">
        <v>37500</v>
      </c>
      <c r="U448" s="143">
        <v>41000</v>
      </c>
      <c r="V448" s="143"/>
      <c r="W448" s="31">
        <v>80000</v>
      </c>
      <c r="X448" s="31">
        <v>86400</v>
      </c>
      <c r="Y448" s="30">
        <v>95900</v>
      </c>
      <c r="Z448" s="30">
        <v>101200</v>
      </c>
      <c r="AA448" s="30"/>
      <c r="AB448" s="30">
        <v>107300</v>
      </c>
      <c r="AC448" s="30">
        <v>113800</v>
      </c>
      <c r="AD448" s="30">
        <v>126800</v>
      </c>
      <c r="AE448" s="30">
        <v>175500</v>
      </c>
      <c r="AF448" s="30"/>
      <c r="AG448" s="30">
        <v>184900</v>
      </c>
      <c r="AH448" s="30">
        <v>207900</v>
      </c>
      <c r="AI448" s="31">
        <v>212200</v>
      </c>
      <c r="AJ448" s="3"/>
      <c r="AK448" s="3"/>
      <c r="AL448" s="3"/>
      <c r="AO448" s="1">
        <f t="shared" si="124"/>
        <v>69000</v>
      </c>
      <c r="AP448" s="50"/>
      <c r="AQ448" s="50">
        <f t="shared" si="125"/>
        <v>69000</v>
      </c>
      <c r="AR448" s="50"/>
      <c r="AS448" s="1">
        <f t="shared" si="126"/>
        <v>69000</v>
      </c>
      <c r="AU448" s="1">
        <f t="shared" si="127"/>
        <v>69000</v>
      </c>
      <c r="AW448" s="1">
        <f t="shared" si="128"/>
        <v>69000</v>
      </c>
      <c r="AY448" s="1">
        <f t="shared" si="129"/>
        <v>69000</v>
      </c>
      <c r="BA448" s="1">
        <f t="shared" si="130"/>
        <v>69000</v>
      </c>
      <c r="BC448" s="1">
        <f t="shared" si="131"/>
        <v>69000</v>
      </c>
    </row>
    <row r="449" spans="3:55" hidden="1">
      <c r="C449" s="1">
        <f t="shared" si="132"/>
        <v>65000</v>
      </c>
      <c r="E449" s="1">
        <f t="shared" si="133"/>
        <v>65000</v>
      </c>
      <c r="F449" s="1">
        <v>55500</v>
      </c>
      <c r="G449" s="1">
        <v>65000</v>
      </c>
      <c r="H449" s="1">
        <v>49500</v>
      </c>
      <c r="I449" s="1">
        <v>77900</v>
      </c>
      <c r="K449" s="31">
        <v>26000</v>
      </c>
      <c r="L449" s="31"/>
      <c r="M449" s="31">
        <v>26300</v>
      </c>
      <c r="N449" s="34">
        <v>26800</v>
      </c>
      <c r="O449" s="31">
        <v>28200</v>
      </c>
      <c r="P449" s="31">
        <v>30500</v>
      </c>
      <c r="Q449" s="36"/>
      <c r="R449" s="36">
        <v>31500</v>
      </c>
      <c r="S449" s="142">
        <v>33000</v>
      </c>
      <c r="T449" s="143">
        <v>38600</v>
      </c>
      <c r="U449" s="143">
        <v>42200</v>
      </c>
      <c r="V449" s="143"/>
      <c r="W449" s="31">
        <v>82400</v>
      </c>
      <c r="X449" s="31">
        <v>89000</v>
      </c>
      <c r="Y449" s="31">
        <v>98800</v>
      </c>
      <c r="Z449" s="31">
        <v>104200</v>
      </c>
      <c r="AA449" s="31"/>
      <c r="AB449" s="31">
        <v>110500</v>
      </c>
      <c r="AC449" s="37">
        <v>117200</v>
      </c>
      <c r="AD449" s="37">
        <v>130600</v>
      </c>
      <c r="AE449" s="30">
        <v>180800</v>
      </c>
      <c r="AF449" s="30"/>
      <c r="AG449" s="37">
        <v>190400</v>
      </c>
      <c r="AH449" s="37">
        <v>214100</v>
      </c>
      <c r="AI449" s="30">
        <v>218600</v>
      </c>
      <c r="AJ449" s="3"/>
      <c r="AK449" s="3"/>
      <c r="AL449" s="3"/>
      <c r="AO449" s="1">
        <f t="shared" si="124"/>
        <v>71100</v>
      </c>
      <c r="AP449" s="50"/>
      <c r="AQ449" s="50">
        <f t="shared" si="125"/>
        <v>71100</v>
      </c>
      <c r="AR449" s="50"/>
      <c r="AS449" s="1">
        <f t="shared" si="126"/>
        <v>71100</v>
      </c>
      <c r="AU449" s="1">
        <f t="shared" si="127"/>
        <v>71100</v>
      </c>
      <c r="AW449" s="1">
        <f t="shared" si="128"/>
        <v>71100</v>
      </c>
      <c r="AY449" s="1">
        <f t="shared" si="129"/>
        <v>71100</v>
      </c>
      <c r="BA449" s="1">
        <f t="shared" si="130"/>
        <v>71100</v>
      </c>
      <c r="BC449" s="1">
        <f t="shared" si="131"/>
        <v>71100</v>
      </c>
    </row>
    <row r="450" spans="3:55" hidden="1">
      <c r="C450" s="1">
        <f t="shared" si="132"/>
        <v>67000</v>
      </c>
      <c r="E450" s="1">
        <f t="shared" si="133"/>
        <v>67000</v>
      </c>
      <c r="F450" s="1">
        <v>57200</v>
      </c>
      <c r="G450" s="1">
        <v>67000</v>
      </c>
      <c r="H450" s="1">
        <v>51000</v>
      </c>
      <c r="I450" s="1">
        <v>80200</v>
      </c>
      <c r="K450" s="31">
        <v>26800</v>
      </c>
      <c r="L450" s="31"/>
      <c r="M450" s="31">
        <v>27100</v>
      </c>
      <c r="N450" s="31">
        <v>27600</v>
      </c>
      <c r="O450" s="31">
        <v>29000</v>
      </c>
      <c r="P450" s="31">
        <v>31400</v>
      </c>
      <c r="Q450" s="36"/>
      <c r="R450" s="36">
        <v>32400</v>
      </c>
      <c r="S450" s="142">
        <v>34000</v>
      </c>
      <c r="T450" s="143">
        <v>39800</v>
      </c>
      <c r="U450" s="143">
        <v>43500</v>
      </c>
      <c r="V450" s="143"/>
      <c r="W450" s="31">
        <v>84900</v>
      </c>
      <c r="X450" s="31">
        <v>91700</v>
      </c>
      <c r="Y450" s="37">
        <v>101800</v>
      </c>
      <c r="Z450" s="37">
        <v>107300</v>
      </c>
      <c r="AA450" s="37"/>
      <c r="AB450" s="37">
        <v>113800</v>
      </c>
      <c r="AC450" s="30">
        <v>120700</v>
      </c>
      <c r="AD450" s="30">
        <v>134500</v>
      </c>
      <c r="AE450" s="30">
        <v>186200</v>
      </c>
      <c r="AF450" s="30"/>
      <c r="AG450" s="37">
        <v>196100</v>
      </c>
      <c r="AH450" s="37"/>
      <c r="AI450" s="30"/>
      <c r="AJ450" s="3"/>
      <c r="AK450" s="3"/>
      <c r="AL450" s="3"/>
      <c r="AO450" s="1">
        <f t="shared" si="124"/>
        <v>73200</v>
      </c>
      <c r="AP450" s="50"/>
      <c r="AQ450" s="50">
        <f t="shared" si="125"/>
        <v>73200</v>
      </c>
      <c r="AR450" s="50"/>
      <c r="AS450" s="1">
        <f t="shared" si="126"/>
        <v>73200</v>
      </c>
      <c r="AU450" s="1">
        <f t="shared" si="127"/>
        <v>73200</v>
      </c>
      <c r="AW450" s="1">
        <f t="shared" si="128"/>
        <v>73200</v>
      </c>
      <c r="AY450" s="1">
        <f t="shared" si="129"/>
        <v>73200</v>
      </c>
      <c r="BA450" s="1">
        <f t="shared" si="130"/>
        <v>73200</v>
      </c>
      <c r="BC450" s="1">
        <f t="shared" si="131"/>
        <v>73200</v>
      </c>
    </row>
    <row r="451" spans="3:55" hidden="1">
      <c r="C451" s="1">
        <f t="shared" si="132"/>
        <v>69000</v>
      </c>
      <c r="E451" s="1">
        <f t="shared" si="133"/>
        <v>69000</v>
      </c>
      <c r="F451" s="1">
        <v>58900</v>
      </c>
      <c r="G451" s="1">
        <v>69000</v>
      </c>
      <c r="H451" s="1">
        <v>52500</v>
      </c>
      <c r="I451" s="1">
        <v>82600</v>
      </c>
      <c r="K451" s="31">
        <v>27600</v>
      </c>
      <c r="L451" s="31"/>
      <c r="M451" s="31">
        <v>27900</v>
      </c>
      <c r="N451" s="30">
        <v>28400</v>
      </c>
      <c r="O451" s="31">
        <v>29900</v>
      </c>
      <c r="P451" s="31">
        <v>32300</v>
      </c>
      <c r="Q451" s="36"/>
      <c r="R451" s="36">
        <v>33400</v>
      </c>
      <c r="S451" s="142">
        <v>35000</v>
      </c>
      <c r="T451" s="143">
        <v>41000</v>
      </c>
      <c r="U451" s="143">
        <v>44800</v>
      </c>
      <c r="V451" s="143"/>
      <c r="W451" s="31">
        <v>87400</v>
      </c>
      <c r="X451" s="31">
        <v>94500</v>
      </c>
      <c r="Y451" s="37">
        <v>104900</v>
      </c>
      <c r="Z451" s="37">
        <v>110500</v>
      </c>
      <c r="AA451" s="37"/>
      <c r="AB451" s="37">
        <v>117200</v>
      </c>
      <c r="AC451" s="37">
        <v>124300</v>
      </c>
      <c r="AD451" s="37">
        <v>138500</v>
      </c>
      <c r="AE451" s="30">
        <v>191800</v>
      </c>
      <c r="AF451" s="30"/>
      <c r="AG451" s="31">
        <v>202000</v>
      </c>
      <c r="AH451" s="31"/>
      <c r="AI451" s="148"/>
      <c r="AJ451" s="3"/>
      <c r="AK451" s="3"/>
      <c r="AL451" s="3"/>
      <c r="AO451" s="1">
        <f t="shared" si="124"/>
        <v>75400</v>
      </c>
      <c r="AP451" s="50"/>
      <c r="AQ451" s="50">
        <f t="shared" si="125"/>
        <v>75400</v>
      </c>
      <c r="AR451" s="50"/>
      <c r="AS451" s="1">
        <f t="shared" si="126"/>
        <v>75400</v>
      </c>
      <c r="AU451" s="1">
        <f t="shared" si="127"/>
        <v>75400</v>
      </c>
      <c r="AW451" s="1">
        <f t="shared" si="128"/>
        <v>75400</v>
      </c>
      <c r="AY451" s="1">
        <f t="shared" si="129"/>
        <v>75400</v>
      </c>
      <c r="BA451" s="1">
        <f t="shared" si="130"/>
        <v>75400</v>
      </c>
      <c r="BC451" s="1">
        <f t="shared" si="131"/>
        <v>75400</v>
      </c>
    </row>
    <row r="452" spans="3:55" hidden="1">
      <c r="C452" s="1">
        <f t="shared" si="132"/>
        <v>71100</v>
      </c>
      <c r="E452" s="1">
        <f t="shared" si="133"/>
        <v>71100</v>
      </c>
      <c r="F452" s="1">
        <v>60700</v>
      </c>
      <c r="G452" s="1">
        <v>71100</v>
      </c>
      <c r="H452" s="1">
        <v>54100</v>
      </c>
      <c r="I452" s="1">
        <v>85100</v>
      </c>
      <c r="K452" s="31">
        <v>28400</v>
      </c>
      <c r="L452" s="31"/>
      <c r="M452" s="31">
        <v>28700</v>
      </c>
      <c r="N452" s="31">
        <v>29300</v>
      </c>
      <c r="O452" s="31">
        <v>30800</v>
      </c>
      <c r="P452" s="31">
        <v>33300</v>
      </c>
      <c r="Q452" s="36"/>
      <c r="R452" s="36">
        <v>34400</v>
      </c>
      <c r="S452" s="142">
        <v>36100</v>
      </c>
      <c r="T452" s="143">
        <v>42200</v>
      </c>
      <c r="U452" s="143">
        <v>46100</v>
      </c>
      <c r="V452" s="143"/>
      <c r="W452" s="31">
        <v>90000</v>
      </c>
      <c r="X452" s="31">
        <v>97300</v>
      </c>
      <c r="Y452" s="37">
        <v>108000</v>
      </c>
      <c r="Z452" s="37">
        <v>113800</v>
      </c>
      <c r="AA452" s="37"/>
      <c r="AB452" s="37">
        <v>120700</v>
      </c>
      <c r="AC452" s="37">
        <v>128000</v>
      </c>
      <c r="AD452" s="37">
        <v>142700</v>
      </c>
      <c r="AE452" s="30">
        <v>197600</v>
      </c>
      <c r="AF452" s="30"/>
      <c r="AG452" s="30">
        <v>208100</v>
      </c>
      <c r="AH452" s="30"/>
      <c r="AI452" s="148"/>
      <c r="AJ452" s="3"/>
      <c r="AK452" s="3"/>
      <c r="AL452" s="3"/>
      <c r="AO452" s="1">
        <f t="shared" si="124"/>
        <v>77700</v>
      </c>
      <c r="AP452" s="50"/>
      <c r="AQ452" s="50">
        <f t="shared" si="125"/>
        <v>77700</v>
      </c>
      <c r="AR452" s="50"/>
      <c r="AS452" s="1">
        <f t="shared" si="126"/>
        <v>77700</v>
      </c>
      <c r="AU452" s="1">
        <f t="shared" si="127"/>
        <v>77700</v>
      </c>
      <c r="AW452" s="1">
        <f t="shared" si="128"/>
        <v>77700</v>
      </c>
      <c r="AY452" s="1">
        <f t="shared" si="129"/>
        <v>77700</v>
      </c>
      <c r="BA452" s="1">
        <f t="shared" si="130"/>
        <v>77700</v>
      </c>
      <c r="BC452" s="1">
        <f t="shared" si="131"/>
        <v>77700</v>
      </c>
    </row>
    <row r="453" spans="3:55" hidden="1">
      <c r="C453" s="1">
        <f t="shared" si="132"/>
        <v>73200</v>
      </c>
      <c r="E453" s="1">
        <f t="shared" si="133"/>
        <v>73200</v>
      </c>
      <c r="F453" s="1">
        <v>62500</v>
      </c>
      <c r="G453" s="1">
        <v>73200</v>
      </c>
      <c r="H453" s="1">
        <v>55700</v>
      </c>
      <c r="I453" s="1">
        <v>87700</v>
      </c>
      <c r="K453" s="31">
        <v>29300</v>
      </c>
      <c r="L453" s="31"/>
      <c r="M453" s="31">
        <v>29600</v>
      </c>
      <c r="N453" s="31">
        <v>30200</v>
      </c>
      <c r="O453" s="31">
        <v>31700</v>
      </c>
      <c r="P453" s="31">
        <v>34300</v>
      </c>
      <c r="Q453" s="36"/>
      <c r="R453" s="36">
        <v>35400</v>
      </c>
      <c r="S453" s="142">
        <v>37200</v>
      </c>
      <c r="T453" s="143">
        <v>43500</v>
      </c>
      <c r="U453" s="143">
        <v>47500</v>
      </c>
      <c r="V453" s="143"/>
      <c r="W453" s="31">
        <v>92700</v>
      </c>
      <c r="X453" s="31">
        <v>100200</v>
      </c>
      <c r="Y453" s="30">
        <v>111200</v>
      </c>
      <c r="Z453" s="30">
        <v>117200</v>
      </c>
      <c r="AA453" s="30"/>
      <c r="AB453" s="30">
        <v>124300</v>
      </c>
      <c r="AC453" s="37">
        <v>131800</v>
      </c>
      <c r="AD453" s="37">
        <v>147000</v>
      </c>
      <c r="AE453" s="34">
        <v>203500</v>
      </c>
      <c r="AF453" s="34"/>
      <c r="AG453" s="30"/>
      <c r="AH453" s="30"/>
      <c r="AI453" s="148"/>
      <c r="AJ453" s="3"/>
      <c r="AK453" s="3"/>
      <c r="AL453" s="3"/>
      <c r="AO453" s="1">
        <f t="shared" si="124"/>
        <v>80000</v>
      </c>
      <c r="AP453" s="50"/>
      <c r="AQ453" s="50">
        <f t="shared" si="125"/>
        <v>80000</v>
      </c>
      <c r="AR453" s="50"/>
      <c r="AS453" s="1">
        <f t="shared" si="126"/>
        <v>80000</v>
      </c>
      <c r="AU453" s="1">
        <f t="shared" si="127"/>
        <v>80000</v>
      </c>
      <c r="AW453" s="1">
        <f t="shared" si="128"/>
        <v>80000</v>
      </c>
      <c r="AY453" s="1">
        <f t="shared" si="129"/>
        <v>80000</v>
      </c>
      <c r="BA453" s="1">
        <f t="shared" si="130"/>
        <v>80000</v>
      </c>
      <c r="BC453" s="1">
        <f t="shared" si="131"/>
        <v>80000</v>
      </c>
    </row>
    <row r="454" spans="3:55" hidden="1">
      <c r="C454" s="1">
        <f t="shared" si="132"/>
        <v>75400</v>
      </c>
      <c r="E454" s="1">
        <f t="shared" si="133"/>
        <v>75400</v>
      </c>
      <c r="F454" s="1">
        <v>64400</v>
      </c>
      <c r="G454" s="1">
        <v>75400</v>
      </c>
      <c r="H454" s="1">
        <v>57400</v>
      </c>
      <c r="I454" s="1">
        <v>90300</v>
      </c>
      <c r="K454" s="31">
        <v>30200</v>
      </c>
      <c r="L454" s="31"/>
      <c r="M454" s="31">
        <v>30500</v>
      </c>
      <c r="N454" s="31">
        <v>31100</v>
      </c>
      <c r="O454" s="31">
        <v>32700</v>
      </c>
      <c r="P454" s="31">
        <v>35300</v>
      </c>
      <c r="Q454" s="36"/>
      <c r="R454" s="36">
        <v>36500</v>
      </c>
      <c r="S454" s="142">
        <v>38300</v>
      </c>
      <c r="T454" s="143">
        <v>44800</v>
      </c>
      <c r="U454" s="143">
        <v>48900</v>
      </c>
      <c r="V454" s="143"/>
      <c r="W454" s="31">
        <v>95500</v>
      </c>
      <c r="X454" s="31">
        <v>103200</v>
      </c>
      <c r="Y454" s="30">
        <v>114500</v>
      </c>
      <c r="Z454" s="30">
        <v>120700</v>
      </c>
      <c r="AA454" s="30"/>
      <c r="AB454" s="30">
        <v>128000</v>
      </c>
      <c r="AC454" s="30">
        <v>135800</v>
      </c>
      <c r="AD454" s="30">
        <v>151400</v>
      </c>
      <c r="AE454" s="34"/>
      <c r="AF454" s="34"/>
      <c r="AG454" s="148"/>
      <c r="AH454" s="148"/>
      <c r="AI454" s="148"/>
      <c r="AJ454" s="3"/>
      <c r="AK454" s="3"/>
      <c r="AL454" s="3"/>
      <c r="AO454" s="1">
        <f t="shared" si="124"/>
        <v>82400</v>
      </c>
      <c r="AP454" s="50"/>
      <c r="AQ454" s="50">
        <f t="shared" si="125"/>
        <v>82400</v>
      </c>
      <c r="AR454" s="50"/>
      <c r="AS454" s="1">
        <f t="shared" si="126"/>
        <v>82400</v>
      </c>
      <c r="AU454" s="1">
        <f t="shared" si="127"/>
        <v>82400</v>
      </c>
      <c r="AW454" s="1">
        <f t="shared" si="128"/>
        <v>82400</v>
      </c>
      <c r="AY454" s="1">
        <f t="shared" si="129"/>
        <v>82400</v>
      </c>
      <c r="BA454" s="1">
        <f t="shared" si="130"/>
        <v>82400</v>
      </c>
      <c r="BC454" s="1">
        <f t="shared" si="131"/>
        <v>82400</v>
      </c>
    </row>
    <row r="455" spans="3:55" hidden="1">
      <c r="C455" s="1">
        <f t="shared" si="132"/>
        <v>77700</v>
      </c>
      <c r="E455" s="1">
        <f t="shared" si="133"/>
        <v>77700</v>
      </c>
      <c r="F455" s="1">
        <v>66300</v>
      </c>
      <c r="G455" s="1">
        <v>77700</v>
      </c>
      <c r="H455" s="1">
        <v>59100</v>
      </c>
      <c r="I455" s="1">
        <v>93000</v>
      </c>
      <c r="K455" s="34">
        <v>31100</v>
      </c>
      <c r="L455" s="34"/>
      <c r="M455" s="34">
        <v>31400</v>
      </c>
      <c r="N455" s="31">
        <v>32000</v>
      </c>
      <c r="O455" s="31">
        <v>33700</v>
      </c>
      <c r="P455" s="31">
        <v>36400</v>
      </c>
      <c r="Q455" s="36"/>
      <c r="R455" s="36">
        <v>37600</v>
      </c>
      <c r="S455" s="142">
        <v>39400</v>
      </c>
      <c r="T455" s="143">
        <v>46100</v>
      </c>
      <c r="U455" s="143">
        <v>50400</v>
      </c>
      <c r="V455" s="143"/>
      <c r="W455" s="31">
        <v>98400</v>
      </c>
      <c r="X455" s="31">
        <v>106300</v>
      </c>
      <c r="Y455" s="30">
        <v>117900</v>
      </c>
      <c r="Z455" s="30">
        <v>124300</v>
      </c>
      <c r="AA455" s="30"/>
      <c r="AB455" s="30">
        <v>131800</v>
      </c>
      <c r="AC455" s="37">
        <v>139900</v>
      </c>
      <c r="AD455" s="37">
        <v>155900</v>
      </c>
      <c r="AE455" s="30"/>
      <c r="AF455" s="30"/>
      <c r="AG455" s="148"/>
      <c r="AH455" s="148"/>
      <c r="AI455" s="148"/>
      <c r="AJ455" s="3"/>
      <c r="AK455" s="3"/>
      <c r="AL455" s="3"/>
      <c r="AO455" s="1">
        <f t="shared" si="124"/>
        <v>84900</v>
      </c>
      <c r="AP455" s="50"/>
      <c r="AQ455" s="50">
        <f t="shared" si="125"/>
        <v>84900</v>
      </c>
      <c r="AR455" s="50"/>
      <c r="AS455" s="1">
        <f t="shared" si="126"/>
        <v>84900</v>
      </c>
      <c r="AU455" s="1">
        <f t="shared" si="127"/>
        <v>84900</v>
      </c>
      <c r="AW455" s="1">
        <f t="shared" si="128"/>
        <v>84900</v>
      </c>
      <c r="AY455" s="1">
        <f t="shared" si="129"/>
        <v>84900</v>
      </c>
      <c r="BA455" s="1">
        <f t="shared" si="130"/>
        <v>84900</v>
      </c>
      <c r="BC455" s="1">
        <f t="shared" si="131"/>
        <v>84900</v>
      </c>
    </row>
    <row r="456" spans="3:55" hidden="1">
      <c r="C456" s="1">
        <f t="shared" si="132"/>
        <v>80000</v>
      </c>
      <c r="E456" s="1">
        <f t="shared" si="133"/>
        <v>80000</v>
      </c>
      <c r="F456" s="31">
        <v>68300</v>
      </c>
      <c r="G456" s="35">
        <v>80000</v>
      </c>
      <c r="H456" s="30">
        <v>60900</v>
      </c>
      <c r="I456" s="31">
        <v>95800</v>
      </c>
      <c r="J456" s="31"/>
      <c r="K456" s="34">
        <v>32000</v>
      </c>
      <c r="L456" s="34"/>
      <c r="M456" s="34">
        <v>32300</v>
      </c>
      <c r="N456" s="31">
        <v>33000</v>
      </c>
      <c r="O456" s="31">
        <v>34700</v>
      </c>
      <c r="P456" s="30">
        <v>37500</v>
      </c>
      <c r="Q456" s="35"/>
      <c r="R456" s="35">
        <v>38700</v>
      </c>
      <c r="S456" s="142">
        <v>40600</v>
      </c>
      <c r="T456" s="144">
        <v>47500</v>
      </c>
      <c r="U456" s="144">
        <v>51900</v>
      </c>
      <c r="V456" s="144"/>
      <c r="W456" s="37">
        <v>101400</v>
      </c>
      <c r="X456" s="37">
        <v>109500</v>
      </c>
      <c r="Y456" s="37">
        <v>121400</v>
      </c>
      <c r="Z456" s="37">
        <v>128000</v>
      </c>
      <c r="AA456" s="37"/>
      <c r="AB456" s="37">
        <v>135800</v>
      </c>
      <c r="AC456" s="37">
        <v>144100</v>
      </c>
      <c r="AD456" s="37">
        <v>160600</v>
      </c>
      <c r="AE456" s="148"/>
      <c r="AF456" s="148"/>
      <c r="AG456" s="148"/>
      <c r="AH456" s="148"/>
      <c r="AI456" s="148"/>
      <c r="AJ456" s="3"/>
      <c r="AK456" s="3"/>
      <c r="AL456" s="3"/>
      <c r="AO456" s="1">
        <f t="shared" si="124"/>
        <v>87400</v>
      </c>
      <c r="AP456" s="50"/>
      <c r="AQ456" s="50">
        <f t="shared" si="125"/>
        <v>87400</v>
      </c>
      <c r="AR456" s="50"/>
      <c r="AS456" s="1">
        <f t="shared" si="126"/>
        <v>87400</v>
      </c>
      <c r="AU456" s="1">
        <f t="shared" si="127"/>
        <v>87400</v>
      </c>
      <c r="AW456" s="1">
        <f t="shared" si="128"/>
        <v>87400</v>
      </c>
      <c r="AY456" s="1">
        <f t="shared" si="129"/>
        <v>87400</v>
      </c>
      <c r="BA456" s="1">
        <f t="shared" si="130"/>
        <v>87400</v>
      </c>
      <c r="BC456" s="1">
        <f t="shared" si="131"/>
        <v>87400</v>
      </c>
    </row>
    <row r="457" spans="3:55" hidden="1">
      <c r="C457" s="1">
        <f t="shared" si="132"/>
        <v>82400</v>
      </c>
      <c r="E457" s="1">
        <f t="shared" si="133"/>
        <v>82400</v>
      </c>
      <c r="F457" s="31">
        <v>70300</v>
      </c>
      <c r="G457" s="36">
        <v>82400</v>
      </c>
      <c r="H457" s="31">
        <v>62700</v>
      </c>
      <c r="I457" s="31">
        <v>98700</v>
      </c>
      <c r="J457" s="31"/>
      <c r="K457" s="31">
        <v>33000</v>
      </c>
      <c r="L457" s="31"/>
      <c r="M457" s="31">
        <v>33300</v>
      </c>
      <c r="N457" s="31">
        <v>34000</v>
      </c>
      <c r="O457" s="31">
        <v>35700</v>
      </c>
      <c r="P457" s="31">
        <v>38600</v>
      </c>
      <c r="Q457" s="36"/>
      <c r="R457" s="36">
        <v>39900</v>
      </c>
      <c r="S457" s="142">
        <v>41800</v>
      </c>
      <c r="T457" s="143">
        <v>48900</v>
      </c>
      <c r="U457" s="143">
        <v>53500</v>
      </c>
      <c r="V457" s="143"/>
      <c r="W457" s="37">
        <v>104400</v>
      </c>
      <c r="X457" s="37">
        <v>112800</v>
      </c>
      <c r="Y457" s="37">
        <v>125000</v>
      </c>
      <c r="Z457" s="37">
        <v>131800</v>
      </c>
      <c r="AA457" s="37"/>
      <c r="AB457" s="37">
        <v>139900</v>
      </c>
      <c r="AC457" s="37">
        <v>148400</v>
      </c>
      <c r="AD457" s="37">
        <v>165400</v>
      </c>
      <c r="AE457" s="148"/>
      <c r="AF457" s="148"/>
      <c r="AG457" s="148"/>
      <c r="AH457" s="148"/>
      <c r="AI457" s="148"/>
      <c r="AJ457" s="3"/>
      <c r="AK457" s="3"/>
      <c r="AL457" s="3"/>
      <c r="AO457" s="1">
        <f t="shared" si="124"/>
        <v>90000</v>
      </c>
      <c r="AP457" s="50"/>
      <c r="AQ457" s="50">
        <f t="shared" si="125"/>
        <v>90000</v>
      </c>
      <c r="AR457" s="50"/>
      <c r="AS457" s="1">
        <f t="shared" si="126"/>
        <v>90000</v>
      </c>
      <c r="AU457" s="1">
        <f t="shared" si="127"/>
        <v>90000</v>
      </c>
      <c r="AW457" s="1">
        <f t="shared" si="128"/>
        <v>90000</v>
      </c>
      <c r="AY457" s="1">
        <f t="shared" si="129"/>
        <v>90000</v>
      </c>
      <c r="BA457" s="1">
        <f t="shared" si="130"/>
        <v>90000</v>
      </c>
      <c r="BC457" s="1">
        <f t="shared" si="131"/>
        <v>90000</v>
      </c>
    </row>
    <row r="458" spans="3:55" hidden="1">
      <c r="C458" s="1">
        <f t="shared" si="132"/>
        <v>84900</v>
      </c>
      <c r="E458" s="1">
        <f t="shared" si="133"/>
        <v>84900</v>
      </c>
      <c r="F458" s="30">
        <v>72400</v>
      </c>
      <c r="G458" s="35">
        <v>84900</v>
      </c>
      <c r="H458" s="31">
        <v>64600</v>
      </c>
      <c r="I458" s="37">
        <v>101700</v>
      </c>
      <c r="J458" s="37"/>
      <c r="K458" s="31">
        <v>34000</v>
      </c>
      <c r="L458" s="31"/>
      <c r="M458" s="31">
        <v>34300</v>
      </c>
      <c r="N458" s="31">
        <v>35000</v>
      </c>
      <c r="O458" s="30">
        <v>36800</v>
      </c>
      <c r="P458" s="31">
        <v>39800</v>
      </c>
      <c r="Q458" s="36"/>
      <c r="R458" s="36">
        <v>41100</v>
      </c>
      <c r="S458" s="142">
        <v>43300</v>
      </c>
      <c r="T458" s="143">
        <v>50400</v>
      </c>
      <c r="U458" s="143">
        <v>55100</v>
      </c>
      <c r="V458" s="143"/>
      <c r="W458" s="37">
        <v>107500</v>
      </c>
      <c r="X458" s="37">
        <v>116200</v>
      </c>
      <c r="Y458" s="30">
        <v>128800</v>
      </c>
      <c r="Z458" s="30">
        <v>135800</v>
      </c>
      <c r="AA458" s="30"/>
      <c r="AB458" s="30">
        <v>144100</v>
      </c>
      <c r="AC458" s="30">
        <v>152900</v>
      </c>
      <c r="AD458" s="30">
        <v>170400</v>
      </c>
      <c r="AE458" s="3"/>
      <c r="AF458" s="3"/>
      <c r="AG458" s="3"/>
      <c r="AH458" s="3"/>
      <c r="AI458" s="3"/>
      <c r="AJ458" s="3"/>
      <c r="AK458" s="3"/>
      <c r="AL458" s="3"/>
      <c r="AO458" s="1">
        <f t="shared" si="124"/>
        <v>92700</v>
      </c>
      <c r="AP458" s="50"/>
      <c r="AQ458" s="50">
        <f t="shared" si="125"/>
        <v>92700</v>
      </c>
      <c r="AR458" s="50"/>
      <c r="AS458" s="1">
        <f t="shared" si="126"/>
        <v>92700</v>
      </c>
      <c r="AU458" s="1">
        <f t="shared" si="127"/>
        <v>92700</v>
      </c>
      <c r="AW458" s="1">
        <f t="shared" si="128"/>
        <v>92700</v>
      </c>
      <c r="AY458" s="1">
        <f t="shared" si="129"/>
        <v>92700</v>
      </c>
      <c r="BA458" s="1">
        <f t="shared" si="130"/>
        <v>92700</v>
      </c>
      <c r="BC458" s="1">
        <f t="shared" si="131"/>
        <v>92700</v>
      </c>
    </row>
    <row r="459" spans="3:55" hidden="1">
      <c r="C459" s="1">
        <f t="shared" si="132"/>
        <v>87400</v>
      </c>
      <c r="E459" s="1">
        <f t="shared" si="133"/>
        <v>87400</v>
      </c>
      <c r="F459" s="31">
        <v>74600</v>
      </c>
      <c r="G459" s="35">
        <v>87400</v>
      </c>
      <c r="H459" s="31">
        <v>66500</v>
      </c>
      <c r="I459" s="37">
        <v>104800</v>
      </c>
      <c r="J459" s="37"/>
      <c r="K459" s="31">
        <v>35000</v>
      </c>
      <c r="L459" s="31"/>
      <c r="M459" s="31">
        <v>35300</v>
      </c>
      <c r="N459" s="31">
        <v>36100</v>
      </c>
      <c r="O459" s="31">
        <v>37900</v>
      </c>
      <c r="P459" s="34">
        <v>41000</v>
      </c>
      <c r="Q459" s="145"/>
      <c r="R459" s="145">
        <v>42300</v>
      </c>
      <c r="S459" s="142">
        <v>44400</v>
      </c>
      <c r="T459" s="146">
        <v>51900</v>
      </c>
      <c r="U459" s="146">
        <v>56800</v>
      </c>
      <c r="V459" s="146"/>
      <c r="W459" s="30">
        <v>110700</v>
      </c>
      <c r="X459" s="30">
        <v>119700</v>
      </c>
      <c r="Y459" s="37">
        <v>132700</v>
      </c>
      <c r="Z459" s="37">
        <v>139900</v>
      </c>
      <c r="AA459" s="37"/>
      <c r="AB459" s="37">
        <v>148400</v>
      </c>
      <c r="AC459" s="30">
        <v>157500</v>
      </c>
      <c r="AD459" s="30">
        <v>175500</v>
      </c>
      <c r="AE459" s="3"/>
      <c r="AF459" s="3"/>
      <c r="AG459" s="3"/>
      <c r="AH459" s="3"/>
      <c r="AI459" s="3"/>
      <c r="AJ459" s="3"/>
      <c r="AK459" s="3"/>
      <c r="AL459" s="3"/>
      <c r="AO459" s="1">
        <f t="shared" si="124"/>
        <v>95500</v>
      </c>
      <c r="AP459" s="50"/>
      <c r="AQ459" s="50">
        <f t="shared" si="125"/>
        <v>95500</v>
      </c>
      <c r="AR459" s="50"/>
      <c r="AS459" s="1">
        <f t="shared" si="126"/>
        <v>95500</v>
      </c>
      <c r="AU459" s="1">
        <f t="shared" si="127"/>
        <v>95500</v>
      </c>
      <c r="AW459" s="1">
        <f t="shared" si="128"/>
        <v>95500</v>
      </c>
      <c r="AY459" s="1">
        <f t="shared" si="129"/>
        <v>95500</v>
      </c>
      <c r="BA459" s="1">
        <f t="shared" si="130"/>
        <v>95500</v>
      </c>
      <c r="BC459" s="1">
        <f t="shared" si="131"/>
        <v>95500</v>
      </c>
    </row>
    <row r="460" spans="3:55" hidden="1">
      <c r="C460" s="1">
        <f t="shared" si="132"/>
        <v>90000</v>
      </c>
      <c r="E460" s="1">
        <f t="shared" si="133"/>
        <v>90000</v>
      </c>
      <c r="F460" s="31">
        <v>76800</v>
      </c>
      <c r="G460" s="36">
        <v>90000</v>
      </c>
      <c r="H460" s="30">
        <v>68500</v>
      </c>
      <c r="I460" s="37">
        <v>107900</v>
      </c>
      <c r="J460" s="37"/>
      <c r="K460" s="31">
        <v>36100</v>
      </c>
      <c r="L460" s="31"/>
      <c r="M460" s="31">
        <v>36400</v>
      </c>
      <c r="N460" s="31">
        <v>37200</v>
      </c>
      <c r="O460" s="31">
        <v>39000</v>
      </c>
      <c r="P460" s="34">
        <v>42200</v>
      </c>
      <c r="Q460" s="145"/>
      <c r="R460" s="145">
        <v>43600</v>
      </c>
      <c r="S460" s="142">
        <v>45700</v>
      </c>
      <c r="T460" s="146">
        <v>53500</v>
      </c>
      <c r="U460" s="146">
        <v>58500</v>
      </c>
      <c r="V460" s="146"/>
      <c r="W460" s="30">
        <v>114000</v>
      </c>
      <c r="X460" s="30">
        <v>123300</v>
      </c>
      <c r="Y460" s="30">
        <v>136700</v>
      </c>
      <c r="Z460" s="30">
        <v>144100</v>
      </c>
      <c r="AA460" s="30"/>
      <c r="AB460" s="30">
        <v>152900</v>
      </c>
      <c r="AC460" s="37">
        <v>162200</v>
      </c>
      <c r="AD460" s="37">
        <v>180800</v>
      </c>
      <c r="AE460" s="3"/>
      <c r="AF460" s="3"/>
      <c r="AG460" s="3"/>
      <c r="AH460" s="3"/>
      <c r="AI460" s="3"/>
      <c r="AJ460" s="3"/>
      <c r="AK460" s="3"/>
      <c r="AL460" s="3"/>
      <c r="AO460" s="1">
        <f t="shared" si="124"/>
        <v>98400</v>
      </c>
      <c r="AP460" s="50"/>
      <c r="AQ460" s="50">
        <f t="shared" si="125"/>
        <v>98400</v>
      </c>
      <c r="AR460" s="50"/>
      <c r="AS460" s="1">
        <f t="shared" si="126"/>
        <v>98400</v>
      </c>
      <c r="AU460" s="1">
        <f t="shared" si="127"/>
        <v>98400</v>
      </c>
      <c r="AW460" s="1">
        <f t="shared" si="128"/>
        <v>98400</v>
      </c>
      <c r="AY460" s="1">
        <f t="shared" si="129"/>
        <v>98400</v>
      </c>
      <c r="BA460" s="1">
        <f t="shared" si="130"/>
        <v>98400</v>
      </c>
      <c r="BC460" s="1">
        <f t="shared" si="131"/>
        <v>98400</v>
      </c>
    </row>
    <row r="461" spans="3:55" hidden="1">
      <c r="C461" s="1">
        <f t="shared" si="132"/>
        <v>92700</v>
      </c>
      <c r="E461" s="1">
        <f t="shared" si="133"/>
        <v>92700</v>
      </c>
      <c r="F461" s="30">
        <v>79100</v>
      </c>
      <c r="G461" s="36">
        <v>92700</v>
      </c>
      <c r="H461" s="31">
        <v>70600</v>
      </c>
      <c r="I461" s="30">
        <v>111100</v>
      </c>
      <c r="J461" s="30"/>
      <c r="K461" s="34">
        <v>37200</v>
      </c>
      <c r="L461" s="34"/>
      <c r="M461" s="34">
        <v>37500</v>
      </c>
      <c r="N461" s="30">
        <v>38300</v>
      </c>
      <c r="O461" s="31">
        <v>40200</v>
      </c>
      <c r="P461" s="34">
        <v>43500</v>
      </c>
      <c r="Q461" s="145"/>
      <c r="R461" s="145">
        <v>44900</v>
      </c>
      <c r="S461" s="142">
        <v>47100</v>
      </c>
      <c r="T461" s="146">
        <v>55100</v>
      </c>
      <c r="U461" s="146">
        <v>60300</v>
      </c>
      <c r="V461" s="146"/>
      <c r="W461" s="30">
        <v>117400</v>
      </c>
      <c r="X461" s="30">
        <v>127000</v>
      </c>
      <c r="Y461" s="37">
        <v>140800</v>
      </c>
      <c r="Z461" s="37">
        <v>148400</v>
      </c>
      <c r="AA461" s="37"/>
      <c r="AB461" s="37">
        <v>157500</v>
      </c>
      <c r="AC461" s="37">
        <v>167100</v>
      </c>
      <c r="AD461" s="37">
        <v>186200</v>
      </c>
      <c r="AE461" s="3"/>
      <c r="AF461" s="3"/>
      <c r="AG461" s="3"/>
      <c r="AH461" s="3"/>
      <c r="AI461" s="3"/>
      <c r="AJ461" s="3"/>
      <c r="AK461" s="3"/>
      <c r="AL461" s="3"/>
      <c r="AO461" s="1">
        <f t="shared" si="124"/>
        <v>101400</v>
      </c>
      <c r="AP461" s="50"/>
      <c r="AQ461" s="50">
        <f t="shared" si="125"/>
        <v>101400</v>
      </c>
      <c r="AR461" s="50"/>
      <c r="AS461" s="1">
        <f t="shared" si="126"/>
        <v>101400</v>
      </c>
      <c r="AU461" s="1">
        <f t="shared" si="127"/>
        <v>101400</v>
      </c>
      <c r="AW461" s="1">
        <f t="shared" si="128"/>
        <v>101400</v>
      </c>
      <c r="AY461" s="1">
        <f t="shared" si="129"/>
        <v>101400</v>
      </c>
      <c r="BA461" s="1">
        <f t="shared" si="130"/>
        <v>101400</v>
      </c>
      <c r="BC461" s="1">
        <f t="shared" si="131"/>
        <v>101400</v>
      </c>
    </row>
    <row r="462" spans="3:55" hidden="1">
      <c r="C462" s="1">
        <f t="shared" si="132"/>
        <v>95500</v>
      </c>
      <c r="E462" s="1">
        <f t="shared" si="133"/>
        <v>95500</v>
      </c>
      <c r="F462" s="30">
        <v>81500</v>
      </c>
      <c r="G462" s="35">
        <v>95500</v>
      </c>
      <c r="H462" s="31">
        <v>72700</v>
      </c>
      <c r="I462" s="30">
        <v>114400</v>
      </c>
      <c r="J462" s="30"/>
      <c r="K462" s="34">
        <v>38300</v>
      </c>
      <c r="L462" s="34"/>
      <c r="M462" s="34">
        <v>38600</v>
      </c>
      <c r="N462" s="31">
        <v>39400</v>
      </c>
      <c r="O462" s="31">
        <v>41400</v>
      </c>
      <c r="P462" s="30">
        <v>44800</v>
      </c>
      <c r="Q462" s="35"/>
      <c r="R462" s="35">
        <v>46200</v>
      </c>
      <c r="S462" s="142">
        <v>48500</v>
      </c>
      <c r="T462" s="144">
        <v>56800</v>
      </c>
      <c r="U462" s="144">
        <v>62100</v>
      </c>
      <c r="V462" s="144"/>
      <c r="W462" s="37">
        <v>120900</v>
      </c>
      <c r="X462" s="37">
        <v>130800</v>
      </c>
      <c r="Y462" s="37">
        <v>145000</v>
      </c>
      <c r="Z462" s="37">
        <v>152900</v>
      </c>
      <c r="AA462" s="37"/>
      <c r="AB462" s="37">
        <v>162200</v>
      </c>
      <c r="AC462" s="30">
        <v>172100</v>
      </c>
      <c r="AD462" s="30">
        <v>191800</v>
      </c>
      <c r="AE462" s="3"/>
      <c r="AF462" s="3"/>
      <c r="AG462" s="3"/>
      <c r="AH462" s="3"/>
      <c r="AI462" s="3"/>
      <c r="AJ462" s="3"/>
      <c r="AK462" s="3"/>
      <c r="AL462" s="3"/>
      <c r="AO462" s="1">
        <f t="shared" si="124"/>
        <v>104400</v>
      </c>
      <c r="AP462" s="50"/>
      <c r="AQ462" s="50">
        <f t="shared" si="125"/>
        <v>104400</v>
      </c>
      <c r="AR462" s="50"/>
      <c r="AS462" s="1">
        <f t="shared" si="126"/>
        <v>104400</v>
      </c>
      <c r="AU462" s="1">
        <f t="shared" si="127"/>
        <v>104400</v>
      </c>
      <c r="AW462" s="1">
        <f t="shared" si="128"/>
        <v>104400</v>
      </c>
      <c r="AY462" s="1">
        <f t="shared" si="129"/>
        <v>104400</v>
      </c>
      <c r="BA462" s="1">
        <f t="shared" si="130"/>
        <v>104400</v>
      </c>
      <c r="BC462" s="1">
        <f t="shared" si="131"/>
        <v>104400</v>
      </c>
    </row>
    <row r="463" spans="3:55" hidden="1">
      <c r="C463" s="1">
        <f t="shared" si="132"/>
        <v>98400</v>
      </c>
      <c r="E463" s="1">
        <f t="shared" si="133"/>
        <v>98400</v>
      </c>
      <c r="F463" s="31">
        <v>83900</v>
      </c>
      <c r="G463" s="35">
        <v>98400</v>
      </c>
      <c r="H463" s="31">
        <v>74900</v>
      </c>
      <c r="I463" s="30">
        <v>117800</v>
      </c>
      <c r="J463" s="30"/>
      <c r="K463" s="34">
        <v>39400</v>
      </c>
      <c r="L463" s="34"/>
      <c r="M463" s="34">
        <v>39800</v>
      </c>
      <c r="N463" s="31">
        <v>40600</v>
      </c>
      <c r="O463" s="31">
        <v>42600</v>
      </c>
      <c r="P463" s="34">
        <v>46100</v>
      </c>
      <c r="Q463" s="145"/>
      <c r="R463" s="145">
        <v>47600</v>
      </c>
      <c r="S463" s="142">
        <v>50000</v>
      </c>
      <c r="T463" s="146">
        <v>58500</v>
      </c>
      <c r="U463" s="146">
        <v>64000</v>
      </c>
      <c r="V463" s="146"/>
      <c r="W463" s="37">
        <v>124500</v>
      </c>
      <c r="X463" s="37">
        <v>134700</v>
      </c>
      <c r="Y463" s="37">
        <v>149400</v>
      </c>
      <c r="Z463" s="37">
        <v>157500</v>
      </c>
      <c r="AA463" s="37"/>
      <c r="AB463" s="37">
        <v>167100</v>
      </c>
      <c r="AC463" s="30">
        <v>177300</v>
      </c>
      <c r="AD463" s="30">
        <v>197600</v>
      </c>
      <c r="AE463" s="3"/>
      <c r="AF463" s="3"/>
      <c r="AG463" s="3"/>
      <c r="AH463" s="3"/>
      <c r="AI463" s="3"/>
      <c r="AJ463" s="3"/>
      <c r="AK463" s="3"/>
      <c r="AL463" s="3"/>
      <c r="AO463" s="1">
        <f t="shared" si="124"/>
        <v>107500</v>
      </c>
      <c r="AP463" s="50"/>
      <c r="AQ463" s="50">
        <f t="shared" si="125"/>
        <v>107500</v>
      </c>
      <c r="AR463" s="50"/>
      <c r="AS463" s="1">
        <f t="shared" si="126"/>
        <v>107500</v>
      </c>
      <c r="AU463" s="1">
        <f t="shared" si="127"/>
        <v>107500</v>
      </c>
      <c r="AW463" s="1">
        <f t="shared" si="128"/>
        <v>107500</v>
      </c>
      <c r="AY463" s="1">
        <f t="shared" si="129"/>
        <v>107500</v>
      </c>
      <c r="BA463" s="1">
        <f t="shared" si="130"/>
        <v>107500</v>
      </c>
      <c r="BC463" s="1">
        <f t="shared" si="131"/>
        <v>107500</v>
      </c>
    </row>
    <row r="464" spans="3:55" hidden="1">
      <c r="C464" s="1">
        <f t="shared" si="132"/>
        <v>101400</v>
      </c>
      <c r="E464" s="1">
        <f t="shared" si="133"/>
        <v>101400</v>
      </c>
      <c r="F464" s="30">
        <v>86400</v>
      </c>
      <c r="G464" s="35">
        <v>101400</v>
      </c>
      <c r="H464" s="31">
        <v>77100</v>
      </c>
      <c r="I464" s="37">
        <v>121300</v>
      </c>
      <c r="J464" s="37"/>
      <c r="K464" s="31">
        <v>40600</v>
      </c>
      <c r="L464" s="31"/>
      <c r="M464" s="31">
        <v>41000</v>
      </c>
      <c r="N464" s="31">
        <v>41800</v>
      </c>
      <c r="O464" s="31">
        <v>43900</v>
      </c>
      <c r="P464" s="34">
        <v>47500</v>
      </c>
      <c r="Q464" s="145"/>
      <c r="R464" s="145">
        <v>49000</v>
      </c>
      <c r="S464" s="142">
        <v>51500</v>
      </c>
      <c r="T464" s="146">
        <v>60300</v>
      </c>
      <c r="U464" s="146">
        <v>65900</v>
      </c>
      <c r="V464" s="146"/>
      <c r="W464" s="37">
        <v>128200</v>
      </c>
      <c r="X464" s="37">
        <v>138700</v>
      </c>
      <c r="Y464" s="30">
        <v>153900</v>
      </c>
      <c r="Z464" s="30">
        <v>162200</v>
      </c>
      <c r="AA464" s="30"/>
      <c r="AB464" s="30">
        <v>172100</v>
      </c>
      <c r="AC464" s="30">
        <v>182600</v>
      </c>
      <c r="AD464" s="30">
        <v>203500</v>
      </c>
      <c r="AE464" s="3"/>
      <c r="AF464" s="3"/>
      <c r="AG464" s="3"/>
      <c r="AH464" s="3"/>
      <c r="AI464" s="3"/>
      <c r="AJ464" s="3"/>
      <c r="AK464" s="3"/>
      <c r="AL464" s="3"/>
      <c r="AO464" s="1">
        <f t="shared" si="124"/>
        <v>110700</v>
      </c>
      <c r="AP464" s="50"/>
      <c r="AQ464" s="50">
        <f t="shared" si="125"/>
        <v>110700</v>
      </c>
      <c r="AR464" s="50"/>
      <c r="AS464" s="1">
        <f t="shared" si="126"/>
        <v>110700</v>
      </c>
      <c r="AU464" s="1">
        <f t="shared" si="127"/>
        <v>110700</v>
      </c>
      <c r="AW464" s="1">
        <f t="shared" si="128"/>
        <v>110700</v>
      </c>
      <c r="AY464" s="1">
        <f t="shared" si="129"/>
        <v>110700</v>
      </c>
      <c r="BA464" s="1">
        <f t="shared" si="130"/>
        <v>110700</v>
      </c>
      <c r="BC464" s="1">
        <f t="shared" si="131"/>
        <v>110700</v>
      </c>
    </row>
    <row r="465" spans="1:55" hidden="1">
      <c r="C465" s="1">
        <f t="shared" si="132"/>
        <v>104400</v>
      </c>
      <c r="E465" s="1">
        <f t="shared" si="133"/>
        <v>104400</v>
      </c>
      <c r="F465" s="30">
        <v>89000</v>
      </c>
      <c r="G465" s="35">
        <v>104400</v>
      </c>
      <c r="H465" s="31">
        <v>79400</v>
      </c>
      <c r="I465" s="37">
        <v>124900</v>
      </c>
      <c r="J465" s="37"/>
      <c r="K465" s="31">
        <v>41800</v>
      </c>
      <c r="L465" s="31"/>
      <c r="M465" s="31">
        <v>42200</v>
      </c>
      <c r="N465" s="31">
        <v>43100</v>
      </c>
      <c r="O465" s="30">
        <v>45200</v>
      </c>
      <c r="P465" s="31">
        <v>48900</v>
      </c>
      <c r="Q465" s="36"/>
      <c r="R465" s="36">
        <v>50500</v>
      </c>
      <c r="S465" s="142">
        <v>53000</v>
      </c>
      <c r="T465" s="143">
        <v>62100</v>
      </c>
      <c r="U465" s="143">
        <v>67900</v>
      </c>
      <c r="V465" s="143"/>
      <c r="W465" s="30">
        <v>132000</v>
      </c>
      <c r="X465" s="30">
        <v>142900</v>
      </c>
      <c r="Y465" s="37">
        <v>158500</v>
      </c>
      <c r="Z465" s="37">
        <v>167100</v>
      </c>
      <c r="AA465" s="37"/>
      <c r="AB465" s="37">
        <v>177300</v>
      </c>
      <c r="AC465" s="30">
        <v>188100</v>
      </c>
      <c r="AD465" s="30"/>
      <c r="AE465" s="3"/>
      <c r="AF465" s="3"/>
      <c r="AG465" s="3"/>
      <c r="AH465" s="3"/>
      <c r="AI465" s="3"/>
      <c r="AJ465" s="3"/>
      <c r="AK465" s="3"/>
      <c r="AL465" s="3"/>
      <c r="AO465" s="1">
        <f t="shared" si="124"/>
        <v>114000</v>
      </c>
      <c r="AP465" s="50"/>
      <c r="AQ465" s="50">
        <f t="shared" si="125"/>
        <v>114000</v>
      </c>
      <c r="AR465" s="50"/>
      <c r="AS465" s="1">
        <f t="shared" si="126"/>
        <v>114000</v>
      </c>
      <c r="AU465" s="1">
        <f t="shared" si="127"/>
        <v>114000</v>
      </c>
      <c r="AW465" s="1">
        <f t="shared" si="128"/>
        <v>114000</v>
      </c>
      <c r="AY465" s="1">
        <f t="shared" si="129"/>
        <v>114000</v>
      </c>
      <c r="BA465" s="1">
        <f t="shared" si="130"/>
        <v>114000</v>
      </c>
      <c r="BC465" s="1">
        <f t="shared" si="131"/>
        <v>114000</v>
      </c>
    </row>
    <row r="466" spans="1:55" hidden="1">
      <c r="C466" s="1">
        <f t="shared" si="132"/>
        <v>107500</v>
      </c>
      <c r="E466" s="1">
        <f t="shared" si="133"/>
        <v>107500</v>
      </c>
      <c r="F466" s="30">
        <v>91700</v>
      </c>
      <c r="G466" s="35">
        <v>107500</v>
      </c>
      <c r="H466" s="30">
        <v>81800</v>
      </c>
      <c r="I466" s="37">
        <v>128600</v>
      </c>
      <c r="J466" s="37"/>
      <c r="K466" s="31">
        <v>43100</v>
      </c>
      <c r="L466" s="31"/>
      <c r="M466" s="31">
        <v>43500</v>
      </c>
      <c r="N466" s="31">
        <v>44400</v>
      </c>
      <c r="O466" s="31">
        <v>46600</v>
      </c>
      <c r="P466" s="30">
        <v>50400</v>
      </c>
      <c r="Q466" s="35"/>
      <c r="R466" s="35">
        <v>52000</v>
      </c>
      <c r="S466" s="142">
        <v>54600</v>
      </c>
      <c r="T466" s="144">
        <v>64000</v>
      </c>
      <c r="U466" s="144">
        <v>69900</v>
      </c>
      <c r="V466" s="144"/>
      <c r="W466" s="37">
        <v>136000</v>
      </c>
      <c r="X466" s="37">
        <v>147200</v>
      </c>
      <c r="Y466" s="37">
        <v>163300</v>
      </c>
      <c r="Z466" s="37">
        <v>172100</v>
      </c>
      <c r="AA466" s="37"/>
      <c r="AB466" s="37">
        <v>182600</v>
      </c>
      <c r="AC466" s="30">
        <v>193700</v>
      </c>
      <c r="AD466" s="30"/>
      <c r="AE466" s="3"/>
      <c r="AF466" s="3"/>
      <c r="AG466" s="3"/>
      <c r="AH466" s="3"/>
      <c r="AI466" s="3"/>
      <c r="AJ466" s="3"/>
      <c r="AK466" s="3"/>
      <c r="AL466" s="3"/>
      <c r="AO466" s="1">
        <f t="shared" si="124"/>
        <v>117400</v>
      </c>
      <c r="AP466" s="50"/>
      <c r="AQ466" s="50">
        <f t="shared" si="125"/>
        <v>117400</v>
      </c>
      <c r="AR466" s="50"/>
      <c r="AS466" s="1">
        <f t="shared" si="126"/>
        <v>117400</v>
      </c>
      <c r="AU466" s="1">
        <f t="shared" si="127"/>
        <v>117400</v>
      </c>
      <c r="AW466" s="1">
        <f t="shared" si="128"/>
        <v>117400</v>
      </c>
      <c r="AY466" s="1">
        <f t="shared" si="129"/>
        <v>117400</v>
      </c>
      <c r="BA466" s="1">
        <f t="shared" si="130"/>
        <v>117400</v>
      </c>
      <c r="BC466" s="1">
        <f t="shared" si="131"/>
        <v>117400</v>
      </c>
    </row>
    <row r="467" spans="1:55" hidden="1">
      <c r="C467" s="1">
        <f t="shared" si="132"/>
        <v>110700</v>
      </c>
      <c r="E467" s="1">
        <f t="shared" si="133"/>
        <v>110700</v>
      </c>
      <c r="F467" s="30">
        <v>94500</v>
      </c>
      <c r="G467" s="35">
        <v>110700</v>
      </c>
      <c r="H467" s="31">
        <v>84300</v>
      </c>
      <c r="I467" s="30">
        <v>132500</v>
      </c>
      <c r="J467" s="30"/>
      <c r="K467" s="31">
        <v>44400</v>
      </c>
      <c r="L467" s="31"/>
      <c r="M467" s="31">
        <v>44800</v>
      </c>
      <c r="N467" s="34">
        <v>45700</v>
      </c>
      <c r="O467" s="31">
        <v>48000</v>
      </c>
      <c r="P467" s="31">
        <v>51900</v>
      </c>
      <c r="Q467" s="36"/>
      <c r="R467" s="36">
        <v>53600</v>
      </c>
      <c r="S467" s="142">
        <v>56200</v>
      </c>
      <c r="T467" s="143">
        <v>65900</v>
      </c>
      <c r="U467" s="143">
        <v>72000</v>
      </c>
      <c r="V467" s="143"/>
      <c r="W467" s="37">
        <v>140100</v>
      </c>
      <c r="X467" s="37">
        <v>151600</v>
      </c>
      <c r="Y467" s="37">
        <v>168200</v>
      </c>
      <c r="Z467" s="37">
        <v>177300</v>
      </c>
      <c r="AA467" s="37"/>
      <c r="AB467" s="37">
        <v>188100</v>
      </c>
      <c r="AC467" s="37">
        <v>199500</v>
      </c>
      <c r="AD467" s="37"/>
      <c r="AE467" s="3"/>
      <c r="AF467" s="3"/>
      <c r="AG467" s="3"/>
      <c r="AH467" s="3"/>
      <c r="AI467" s="3"/>
      <c r="AJ467" s="3"/>
      <c r="AK467" s="3"/>
      <c r="AL467" s="3"/>
      <c r="AO467" s="1">
        <f t="shared" si="124"/>
        <v>120900</v>
      </c>
      <c r="AP467" s="50"/>
      <c r="AQ467" s="50">
        <f t="shared" si="125"/>
        <v>120900</v>
      </c>
      <c r="AR467" s="50"/>
      <c r="AS467" s="1">
        <f t="shared" si="126"/>
        <v>120900</v>
      </c>
      <c r="AU467" s="1">
        <f t="shared" si="127"/>
        <v>120900</v>
      </c>
      <c r="AW467" s="1">
        <f t="shared" si="128"/>
        <v>120900</v>
      </c>
      <c r="AY467" s="1">
        <f t="shared" si="129"/>
        <v>120900</v>
      </c>
      <c r="BA467" s="1">
        <f t="shared" si="130"/>
        <v>120900</v>
      </c>
      <c r="BC467" s="1">
        <f t="shared" si="131"/>
        <v>120900</v>
      </c>
    </row>
    <row r="468" spans="1:55" hidden="1">
      <c r="C468" s="1">
        <f t="shared" si="132"/>
        <v>114000</v>
      </c>
      <c r="E468" s="1">
        <f t="shared" si="133"/>
        <v>114000</v>
      </c>
      <c r="F468" s="30">
        <v>97300</v>
      </c>
      <c r="G468" s="35">
        <v>114000</v>
      </c>
      <c r="H468" s="31">
        <v>86800</v>
      </c>
      <c r="I468" s="30">
        <v>136500</v>
      </c>
      <c r="J468" s="30"/>
      <c r="K468" s="31">
        <v>45700</v>
      </c>
      <c r="L468" s="31"/>
      <c r="M468" s="31">
        <v>46100</v>
      </c>
      <c r="N468" s="30">
        <v>47100</v>
      </c>
      <c r="O468" s="31">
        <v>49400</v>
      </c>
      <c r="P468" s="31">
        <v>53500</v>
      </c>
      <c r="Q468" s="36"/>
      <c r="R468" s="36">
        <v>55200</v>
      </c>
      <c r="S468" s="142">
        <v>57900</v>
      </c>
      <c r="T468" s="143">
        <v>67900</v>
      </c>
      <c r="U468" s="143">
        <v>74200</v>
      </c>
      <c r="V468" s="143"/>
      <c r="W468" s="37">
        <v>144300</v>
      </c>
      <c r="X468" s="37">
        <v>156100</v>
      </c>
      <c r="Y468" s="37">
        <v>173200</v>
      </c>
      <c r="Z468" s="37">
        <v>182600</v>
      </c>
      <c r="AA468" s="37"/>
      <c r="AB468" s="37">
        <v>193700</v>
      </c>
      <c r="AC468" s="31"/>
      <c r="AD468" s="31"/>
      <c r="AE468" s="3"/>
      <c r="AF468" s="3"/>
      <c r="AG468" s="3"/>
      <c r="AH468" s="3"/>
      <c r="AI468" s="3"/>
      <c r="AJ468" s="3"/>
      <c r="AK468" s="3"/>
      <c r="AL468" s="3"/>
      <c r="AO468" s="1">
        <f t="shared" si="124"/>
        <v>124500</v>
      </c>
      <c r="AP468" s="50"/>
      <c r="AQ468" s="50">
        <f t="shared" si="125"/>
        <v>124500</v>
      </c>
      <c r="AR468" s="50"/>
      <c r="AS468" s="1">
        <f t="shared" si="126"/>
        <v>124500</v>
      </c>
      <c r="AU468" s="1">
        <f t="shared" si="127"/>
        <v>124500</v>
      </c>
      <c r="AW468" s="1">
        <f t="shared" si="128"/>
        <v>124500</v>
      </c>
      <c r="AY468" s="1">
        <f t="shared" si="129"/>
        <v>124500</v>
      </c>
      <c r="BA468" s="1">
        <f t="shared" si="130"/>
        <v>124500</v>
      </c>
      <c r="BC468" s="1">
        <f t="shared" si="131"/>
        <v>124500</v>
      </c>
    </row>
    <row r="469" spans="1:55" hidden="1">
      <c r="C469" s="1">
        <f t="shared" si="132"/>
        <v>117400</v>
      </c>
      <c r="E469" s="1">
        <f t="shared" si="133"/>
        <v>117400</v>
      </c>
      <c r="F469" s="30">
        <v>100200</v>
      </c>
      <c r="G469" s="35">
        <v>117400</v>
      </c>
      <c r="H469" s="30">
        <v>89400</v>
      </c>
      <c r="I469" s="37">
        <v>140600</v>
      </c>
      <c r="J469" s="37"/>
      <c r="K469" s="31">
        <v>47100</v>
      </c>
      <c r="L469" s="31"/>
      <c r="M469" s="31">
        <v>47500</v>
      </c>
      <c r="N469" s="34">
        <v>48500</v>
      </c>
      <c r="O469" s="31">
        <v>50900</v>
      </c>
      <c r="P469" s="31">
        <v>55100</v>
      </c>
      <c r="Q469" s="36"/>
      <c r="R469" s="36">
        <v>56900</v>
      </c>
      <c r="S469" s="142">
        <v>59600</v>
      </c>
      <c r="T469" s="143">
        <v>69900</v>
      </c>
      <c r="U469" s="143">
        <v>76400</v>
      </c>
      <c r="V469" s="143"/>
      <c r="W469" s="37">
        <v>148600</v>
      </c>
      <c r="X469" s="37">
        <v>160800</v>
      </c>
      <c r="Y469" s="30">
        <v>178400</v>
      </c>
      <c r="Z469" s="30">
        <v>188100</v>
      </c>
      <c r="AA469" s="30"/>
      <c r="AB469" s="30">
        <v>199500</v>
      </c>
      <c r="AC469" s="31"/>
      <c r="AD469" s="31"/>
      <c r="AE469" s="3"/>
      <c r="AF469" s="3"/>
      <c r="AG469" s="3"/>
      <c r="AH469" s="3"/>
      <c r="AI469" s="3"/>
      <c r="AJ469" s="3"/>
      <c r="AK469" s="3"/>
      <c r="AL469" s="3"/>
      <c r="AO469" s="1">
        <f t="shared" si="124"/>
        <v>128200</v>
      </c>
      <c r="AP469" s="50"/>
      <c r="AQ469" s="50">
        <f t="shared" si="125"/>
        <v>128200</v>
      </c>
      <c r="AR469" s="50"/>
      <c r="AS469" s="1">
        <f t="shared" si="126"/>
        <v>128200</v>
      </c>
      <c r="AU469" s="1">
        <f t="shared" si="127"/>
        <v>128200</v>
      </c>
      <c r="AW469" s="1">
        <f t="shared" si="128"/>
        <v>128200</v>
      </c>
      <c r="AY469" s="1">
        <f t="shared" si="129"/>
        <v>128200</v>
      </c>
      <c r="BA469" s="1">
        <f t="shared" si="130"/>
        <v>128200</v>
      </c>
      <c r="BC469" s="1">
        <f t="shared" si="131"/>
        <v>128200</v>
      </c>
    </row>
    <row r="470" spans="1:55" hidden="1">
      <c r="C470" s="1">
        <f t="shared" si="132"/>
        <v>120900</v>
      </c>
      <c r="E470" s="1">
        <f t="shared" si="133"/>
        <v>120900</v>
      </c>
      <c r="F470" s="30">
        <v>103200</v>
      </c>
      <c r="G470" s="35">
        <v>120900</v>
      </c>
      <c r="H470" s="30">
        <v>92100</v>
      </c>
      <c r="I470" s="37">
        <v>144800</v>
      </c>
      <c r="J470" s="37"/>
      <c r="K470" s="31">
        <v>48500</v>
      </c>
      <c r="L470" s="31"/>
      <c r="M470" s="31">
        <v>48900</v>
      </c>
      <c r="N470" s="34">
        <v>50000</v>
      </c>
      <c r="O470" s="31">
        <v>52400</v>
      </c>
      <c r="P470" s="31">
        <v>56800</v>
      </c>
      <c r="Q470" s="36"/>
      <c r="R470" s="36">
        <v>58600</v>
      </c>
      <c r="S470" s="142">
        <v>61400</v>
      </c>
      <c r="T470" s="143">
        <v>72000</v>
      </c>
      <c r="U470" s="143">
        <v>78700</v>
      </c>
      <c r="V470" s="143"/>
      <c r="W470" s="37">
        <v>153100</v>
      </c>
      <c r="X470" s="37">
        <v>165600</v>
      </c>
      <c r="Y470" s="37">
        <v>183800</v>
      </c>
      <c r="Z470" s="37">
        <v>193700</v>
      </c>
      <c r="AA470" s="37"/>
      <c r="AB470" s="37"/>
      <c r="AC470" s="148"/>
      <c r="AD470" s="148"/>
      <c r="AE470" s="3"/>
      <c r="AF470" s="3"/>
      <c r="AG470" s="3"/>
      <c r="AH470" s="3"/>
      <c r="AI470" s="3"/>
      <c r="AJ470" s="3"/>
      <c r="AK470" s="3"/>
      <c r="AL470" s="3"/>
      <c r="AO470" s="1">
        <f t="shared" si="124"/>
        <v>132000</v>
      </c>
      <c r="AP470" s="50"/>
      <c r="AQ470" s="50">
        <f t="shared" si="125"/>
        <v>132000</v>
      </c>
      <c r="AR470" s="50"/>
      <c r="AS470" s="1">
        <f t="shared" si="126"/>
        <v>132000</v>
      </c>
      <c r="AU470" s="1">
        <f t="shared" si="127"/>
        <v>132000</v>
      </c>
      <c r="AW470" s="1">
        <f t="shared" si="128"/>
        <v>132000</v>
      </c>
      <c r="AY470" s="1">
        <f t="shared" si="129"/>
        <v>132000</v>
      </c>
      <c r="BA470" s="1">
        <f t="shared" si="130"/>
        <v>132000</v>
      </c>
      <c r="BC470" s="1">
        <f t="shared" si="131"/>
        <v>132000</v>
      </c>
    </row>
    <row r="471" spans="1:55" hidden="1">
      <c r="C471" s="1">
        <f t="shared" si="132"/>
        <v>124500</v>
      </c>
      <c r="E471" s="1">
        <f t="shared" si="133"/>
        <v>124500</v>
      </c>
      <c r="F471" s="30">
        <v>106300</v>
      </c>
      <c r="G471" s="145">
        <v>124500</v>
      </c>
      <c r="H471" s="31">
        <v>94900</v>
      </c>
      <c r="I471" s="37">
        <v>149100</v>
      </c>
      <c r="J471" s="37"/>
      <c r="K471" s="31">
        <v>50000</v>
      </c>
      <c r="L471" s="31"/>
      <c r="M471" s="31">
        <v>50400</v>
      </c>
      <c r="N471" s="34">
        <v>51500</v>
      </c>
      <c r="O471" s="30">
        <v>54000</v>
      </c>
      <c r="P471" s="31">
        <v>58500</v>
      </c>
      <c r="Q471" s="36"/>
      <c r="R471" s="36">
        <v>60400</v>
      </c>
      <c r="S471" s="142">
        <v>63200</v>
      </c>
      <c r="T471" s="143">
        <v>74200</v>
      </c>
      <c r="U471" s="143">
        <v>81100</v>
      </c>
      <c r="V471" s="143"/>
      <c r="W471" s="37">
        <v>157700</v>
      </c>
      <c r="X471" s="37">
        <v>170600</v>
      </c>
      <c r="Y471" s="30">
        <v>189300</v>
      </c>
      <c r="Z471" s="30">
        <v>199500</v>
      </c>
      <c r="AA471" s="30"/>
      <c r="AB471" s="30"/>
      <c r="AC471" s="148"/>
      <c r="AD471" s="148"/>
      <c r="AE471" s="3"/>
      <c r="AF471" s="3"/>
      <c r="AG471" s="3"/>
      <c r="AH471" s="3"/>
      <c r="AI471" s="3"/>
      <c r="AJ471" s="3"/>
      <c r="AK471" s="3"/>
      <c r="AL471" s="3"/>
      <c r="AO471" s="1">
        <f t="shared" si="124"/>
        <v>136000</v>
      </c>
      <c r="AP471" s="50"/>
      <c r="AQ471" s="50">
        <f t="shared" si="125"/>
        <v>136000</v>
      </c>
      <c r="AR471" s="50"/>
      <c r="AS471" s="1">
        <f t="shared" si="126"/>
        <v>136000</v>
      </c>
      <c r="AU471" s="1">
        <f t="shared" si="127"/>
        <v>136000</v>
      </c>
      <c r="AW471" s="1">
        <f t="shared" si="128"/>
        <v>136000</v>
      </c>
      <c r="AY471" s="1">
        <f t="shared" si="129"/>
        <v>136000</v>
      </c>
      <c r="BA471" s="1">
        <f t="shared" si="130"/>
        <v>136000</v>
      </c>
      <c r="BC471" s="1">
        <f t="shared" si="131"/>
        <v>136000</v>
      </c>
    </row>
    <row r="472" spans="1:55" hidden="1">
      <c r="C472" s="1">
        <f t="shared" si="132"/>
        <v>128200</v>
      </c>
      <c r="E472" s="1">
        <f t="shared" si="133"/>
        <v>128200</v>
      </c>
      <c r="F472" s="30">
        <v>109500</v>
      </c>
      <c r="G472" s="35">
        <v>128200</v>
      </c>
      <c r="H472" s="30">
        <v>97700</v>
      </c>
      <c r="I472" s="30">
        <v>153600</v>
      </c>
      <c r="J472" s="30"/>
      <c r="K472" s="31">
        <v>51500</v>
      </c>
      <c r="L472" s="31"/>
      <c r="M472" s="31">
        <v>51900</v>
      </c>
      <c r="N472" s="34">
        <v>53000</v>
      </c>
      <c r="O472" s="33">
        <v>55600</v>
      </c>
      <c r="P472" s="31">
        <v>60300</v>
      </c>
      <c r="Q472" s="36"/>
      <c r="R472" s="36">
        <v>62200</v>
      </c>
      <c r="S472" s="142">
        <v>65100</v>
      </c>
      <c r="T472" s="143">
        <v>76400</v>
      </c>
      <c r="U472" s="143">
        <v>83500</v>
      </c>
      <c r="V472" s="143"/>
      <c r="W472" s="37">
        <v>162400</v>
      </c>
      <c r="X472" s="37">
        <v>175700</v>
      </c>
      <c r="Y472" s="37">
        <v>195000</v>
      </c>
      <c r="Z472" s="37"/>
      <c r="AA472" s="37"/>
      <c r="AB472" s="37"/>
      <c r="AC472" s="148"/>
      <c r="AD472" s="148"/>
      <c r="AE472" s="3"/>
      <c r="AF472" s="3"/>
      <c r="AG472" s="3"/>
      <c r="AH472" s="3"/>
      <c r="AI472" s="3"/>
      <c r="AJ472" s="3"/>
      <c r="AK472" s="3"/>
      <c r="AL472" s="3"/>
      <c r="AO472" s="1">
        <f t="shared" si="124"/>
        <v>0</v>
      </c>
      <c r="AP472" s="50"/>
      <c r="AQ472" s="50">
        <f t="shared" si="125"/>
        <v>0</v>
      </c>
      <c r="AR472" s="50"/>
      <c r="AS472" s="1">
        <f t="shared" si="126"/>
        <v>0</v>
      </c>
      <c r="AU472" s="1">
        <f t="shared" si="127"/>
        <v>0</v>
      </c>
      <c r="AW472" s="1">
        <f t="shared" si="128"/>
        <v>0</v>
      </c>
      <c r="AY472" s="1">
        <f t="shared" si="129"/>
        <v>0</v>
      </c>
      <c r="BA472" s="1">
        <f t="shared" si="130"/>
        <v>0</v>
      </c>
      <c r="BC472" s="1">
        <f t="shared" si="131"/>
        <v>0</v>
      </c>
    </row>
    <row r="473" spans="1:55" hidden="1">
      <c r="A473" s="3"/>
      <c r="B473" s="3"/>
      <c r="C473" s="1">
        <f t="shared" si="132"/>
        <v>132000</v>
      </c>
      <c r="D473" s="3"/>
      <c r="E473" s="1">
        <f t="shared" si="133"/>
        <v>132000</v>
      </c>
      <c r="F473" s="34">
        <v>112800</v>
      </c>
      <c r="G473" s="35">
        <v>132000</v>
      </c>
      <c r="H473" s="30">
        <v>100600</v>
      </c>
      <c r="I473" s="30">
        <v>158200</v>
      </c>
      <c r="J473" s="30"/>
      <c r="K473" s="31">
        <v>53000</v>
      </c>
      <c r="L473" s="31"/>
      <c r="M473" s="31">
        <v>53500</v>
      </c>
      <c r="N473" s="34">
        <v>54600</v>
      </c>
      <c r="O473" s="33">
        <v>57300</v>
      </c>
      <c r="P473" s="31">
        <v>62100</v>
      </c>
      <c r="Q473" s="36"/>
      <c r="R473" s="36">
        <v>64100</v>
      </c>
      <c r="S473" s="142">
        <v>67100</v>
      </c>
      <c r="T473" s="143">
        <v>78700</v>
      </c>
      <c r="U473" s="143">
        <v>86000</v>
      </c>
      <c r="V473" s="143"/>
      <c r="W473" s="37">
        <v>167300</v>
      </c>
      <c r="X473" s="37">
        <v>181000</v>
      </c>
      <c r="Y473" s="31"/>
      <c r="Z473" s="31"/>
      <c r="AA473" s="31"/>
      <c r="AB473" s="31"/>
      <c r="AC473" s="148"/>
      <c r="AD473" s="148"/>
      <c r="AE473" s="3"/>
      <c r="AF473" s="3"/>
      <c r="AG473" s="3"/>
      <c r="AH473" s="3"/>
      <c r="AI473" s="3"/>
      <c r="AJ473" s="3"/>
      <c r="AK473" s="3"/>
      <c r="AL473" s="3"/>
      <c r="AO473" s="1">
        <f t="shared" si="124"/>
        <v>0</v>
      </c>
      <c r="AP473" s="50"/>
      <c r="AQ473" s="50">
        <f t="shared" si="125"/>
        <v>0</v>
      </c>
      <c r="AR473" s="50"/>
      <c r="AS473" s="1">
        <f t="shared" si="126"/>
        <v>0</v>
      </c>
      <c r="AU473" s="1">
        <f t="shared" si="127"/>
        <v>0</v>
      </c>
      <c r="AW473" s="1">
        <f t="shared" si="128"/>
        <v>0</v>
      </c>
      <c r="AY473" s="1">
        <f t="shared" si="129"/>
        <v>0</v>
      </c>
      <c r="BA473" s="1">
        <f t="shared" si="130"/>
        <v>0</v>
      </c>
      <c r="BC473" s="1">
        <f t="shared" si="131"/>
        <v>0</v>
      </c>
    </row>
    <row r="474" spans="1:55" hidden="1">
      <c r="A474" s="3"/>
      <c r="B474" s="3"/>
      <c r="C474" s="1">
        <f t="shared" si="132"/>
        <v>136000</v>
      </c>
      <c r="D474" s="3"/>
      <c r="E474" s="1">
        <f t="shared" si="133"/>
        <v>136000</v>
      </c>
      <c r="F474" s="30">
        <v>116200</v>
      </c>
      <c r="G474" s="35">
        <v>136000</v>
      </c>
      <c r="H474" s="30">
        <v>103600</v>
      </c>
      <c r="I474" s="37">
        <v>162900</v>
      </c>
      <c r="J474" s="37"/>
      <c r="K474" s="31">
        <v>54600</v>
      </c>
      <c r="L474" s="31"/>
      <c r="M474" s="31">
        <v>55100</v>
      </c>
      <c r="N474" s="31">
        <v>56200</v>
      </c>
      <c r="O474" s="33">
        <v>59000</v>
      </c>
      <c r="P474" s="31">
        <v>64000</v>
      </c>
      <c r="Q474" s="36"/>
      <c r="R474" s="36">
        <v>66000</v>
      </c>
      <c r="S474" s="142">
        <v>69100</v>
      </c>
      <c r="T474" s="143">
        <v>81100</v>
      </c>
      <c r="U474" s="143">
        <v>88600</v>
      </c>
      <c r="V474" s="143"/>
      <c r="W474" s="37">
        <v>172300</v>
      </c>
      <c r="X474" s="37">
        <v>186400</v>
      </c>
      <c r="Y474" s="31"/>
      <c r="Z474" s="31"/>
      <c r="AA474" s="31"/>
      <c r="AB474" s="31"/>
      <c r="AC474" s="148"/>
      <c r="AD474" s="148"/>
      <c r="AE474" s="3"/>
      <c r="AF474" s="3"/>
      <c r="AG474" s="3"/>
      <c r="AH474" s="3"/>
      <c r="AI474" s="3"/>
      <c r="AJ474" s="3"/>
      <c r="AK474" s="3"/>
      <c r="AL474" s="3"/>
      <c r="AO474" s="1">
        <f t="shared" si="124"/>
        <v>0</v>
      </c>
      <c r="AP474" s="50"/>
      <c r="AQ474" s="50">
        <f t="shared" si="125"/>
        <v>0</v>
      </c>
      <c r="AR474" s="50"/>
      <c r="AS474" s="1">
        <f t="shared" si="126"/>
        <v>0</v>
      </c>
      <c r="AU474" s="1">
        <f t="shared" si="127"/>
        <v>0</v>
      </c>
      <c r="AW474" s="1">
        <f t="shared" si="128"/>
        <v>0</v>
      </c>
      <c r="AY474" s="1">
        <f t="shared" si="129"/>
        <v>0</v>
      </c>
      <c r="BA474" s="1">
        <f t="shared" si="130"/>
        <v>0</v>
      </c>
      <c r="BC474" s="1">
        <f t="shared" si="131"/>
        <v>0</v>
      </c>
    </row>
    <row r="475" spans="1:55" hidden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N475" s="50"/>
      <c r="AO475" s="1">
        <f t="shared" si="124"/>
        <v>0</v>
      </c>
      <c r="AP475" s="50"/>
      <c r="AQ475" s="50">
        <f t="shared" si="125"/>
        <v>0</v>
      </c>
      <c r="AS475" s="1">
        <f t="shared" si="126"/>
        <v>0</v>
      </c>
      <c r="AU475" s="1">
        <f t="shared" si="127"/>
        <v>0</v>
      </c>
      <c r="AW475" s="1">
        <f t="shared" si="128"/>
        <v>0</v>
      </c>
      <c r="AY475" s="1">
        <f t="shared" si="129"/>
        <v>0</v>
      </c>
      <c r="BA475" s="1">
        <f t="shared" si="130"/>
        <v>0</v>
      </c>
      <c r="BC475" s="1">
        <f t="shared" si="131"/>
        <v>0</v>
      </c>
    </row>
    <row r="476" spans="1:55" hidden="1">
      <c r="AO476" s="1">
        <f t="shared" si="124"/>
        <v>0</v>
      </c>
      <c r="AQ476" s="50">
        <f t="shared" si="125"/>
        <v>0</v>
      </c>
      <c r="AS476" s="1">
        <f t="shared" si="126"/>
        <v>0</v>
      </c>
      <c r="AU476" s="1">
        <f t="shared" si="127"/>
        <v>0</v>
      </c>
      <c r="AW476" s="1">
        <f t="shared" si="128"/>
        <v>0</v>
      </c>
      <c r="AY476" s="1">
        <f t="shared" si="129"/>
        <v>0</v>
      </c>
      <c r="BA476" s="1">
        <f t="shared" si="130"/>
        <v>0</v>
      </c>
      <c r="BC476" s="1">
        <f t="shared" si="131"/>
        <v>0</v>
      </c>
    </row>
    <row r="477" spans="1:55" hidden="1">
      <c r="AQ477" s="50">
        <f t="shared" si="125"/>
        <v>0</v>
      </c>
      <c r="AU477" s="1">
        <f t="shared" si="127"/>
        <v>0</v>
      </c>
      <c r="AW477" s="1">
        <f t="shared" si="128"/>
        <v>0</v>
      </c>
      <c r="AY477" s="1">
        <f t="shared" si="129"/>
        <v>0</v>
      </c>
      <c r="BA477" s="1">
        <f t="shared" si="130"/>
        <v>0</v>
      </c>
      <c r="BC477" s="1">
        <f t="shared" si="131"/>
        <v>0</v>
      </c>
    </row>
    <row r="478" spans="1:55" hidden="1"/>
    <row r="479" spans="1:55" hidden="1"/>
    <row r="480" spans="1:55" hidden="1">
      <c r="AP480" s="161" t="str">
        <f>IF(AND($N$16="Fix Pay"),"0",$O$16*$H$5)</f>
        <v>0</v>
      </c>
      <c r="AQ480" s="1" t="str">
        <f>IF(AND($N$16="Fix Pay"),$I$16,$P$16)</f>
        <v>2400A</v>
      </c>
      <c r="AT480" s="161" t="str">
        <f>IF(AND($S$16="Fix Pay"),"0",$T$16*$H$5)</f>
        <v>0</v>
      </c>
      <c r="AU480" s="1" t="str">
        <f>IF(AND($S$16="Fix Pay"),$I$16,$U$16)</f>
        <v>2400A</v>
      </c>
      <c r="AX480" s="165">
        <f>IF(AND($X$16="Fix Pay"),"0",$Y$16*$H$5)</f>
        <v>20765.599999999999</v>
      </c>
      <c r="AY480" s="1" t="str">
        <f>IF(AND($X$16="Fix Pay"),$I$16,$Z$16)</f>
        <v>2400A</v>
      </c>
      <c r="BB480" s="165">
        <f>IF(AND($AC$16="Fix Pay"),"0",$AD$16*$H$5)</f>
        <v>20765.599999999999</v>
      </c>
      <c r="BC480" s="1" t="str">
        <f>IF(AND($AC$16="Fix Pay"),$I$16,$AE$16)</f>
        <v>2400A</v>
      </c>
    </row>
    <row r="481" spans="1:55" ht="15" hidden="1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40" t="s">
        <v>46</v>
      </c>
      <c r="L481" s="340"/>
      <c r="M481" s="340"/>
      <c r="N481" s="340"/>
      <c r="O481" s="340"/>
      <c r="P481" s="340"/>
      <c r="Q481" s="340"/>
      <c r="R481" s="340"/>
      <c r="S481" s="340"/>
      <c r="T481" s="340"/>
      <c r="U481" s="340"/>
      <c r="V481" s="245"/>
      <c r="W481" s="341" t="s">
        <v>47</v>
      </c>
      <c r="X481" s="341"/>
      <c r="Y481" s="341"/>
      <c r="Z481" s="341"/>
      <c r="AA481" s="341"/>
      <c r="AB481" s="341"/>
      <c r="AC481" s="341"/>
      <c r="AD481" s="341"/>
      <c r="AE481" s="342" t="s">
        <v>48</v>
      </c>
      <c r="AF481" s="342"/>
      <c r="AG481" s="342"/>
      <c r="AH481" s="342"/>
      <c r="AI481" s="342"/>
      <c r="AJ481" s="3"/>
      <c r="AK481" s="3"/>
      <c r="AL481" s="3"/>
      <c r="AO481" s="1">
        <f>AQ481</f>
        <v>14600</v>
      </c>
      <c r="AP481" s="162">
        <f>IF(AND($O$16=""),"",ROUND(AP480,0))</f>
        <v>0</v>
      </c>
      <c r="AQ481" s="50">
        <f>IF($AQ$480=4200,F484,IF($AQ$480=4800,G484,IF($AQ$480="5400A",I484,IF($AQ$480=3600,H484,IF($AQ$480=1700,K484,IF($AQ$480=1750,M484,IF($AQ$480=1900,N484,IF($AQ$480=2000,O484,IF($AQ$480="2400A",P484,IF($AQ$480="2400B",R484,IF($AQ$480="2400C",S484,IF($AQ$480="2800A",T484,IF($AQ$480="2800B",U484,IF($AQ$480="5400B",W484,IF($AQ$480=6000,X484,IF($AQ$480=6600,Y484,IF($AQ$480=6800,Z484,IF($AQ$480=7200,AB484,IF($AQ$480=7600,AC484,IF($AQ$480=8200,AD484,IF($AQ$480=8700,AE484,IF($AQ$480=8900,AG484,IF($AQ$480=9500,AH484,IF($AQ$480=10000,AI484,""))))))))))))))))))))))))</f>
        <v>14600</v>
      </c>
      <c r="AR481" s="50"/>
      <c r="AS481" s="1">
        <f>AU481</f>
        <v>14600</v>
      </c>
      <c r="AT481" s="162">
        <f>IF(AND($T$16=""),"",ROUND(AT480,0))</f>
        <v>0</v>
      </c>
      <c r="AU481" s="1">
        <f>IF($AU$480=4200,F484,IF($AU$480=4800,G484,IF($AU$480="5400A",I484,IF($AU$480=3600,H484,IF($AU$480=1700,K484,IF($AU$480=1750,M484,IF($AU$480=1900,N484,IF($AU$480=2000,O484,IF($AU$480="2400A",P484,IF($AU$480="2400B",R484,IF($AU$480="2400C",S484,IF($AU$480="2800A",T484,IF($AU$480="2800B",U484,IF($AU$480="5400B",W484,IF($AU$480=6000,X484,IF($AU$480=6600,Y484,IF($AU$480=6800,Z484,IF($AU$480=7200,AB484,IF($AU$480=7600,AC484,IF($AU$480=8200,AD484,IF($AU$480=8700,AE484,IF($AU$480=8900,AG484,IF($AU$480=9500,AH484,IF($AU$480=10000,AI484,""))))))))))))))))))))))))</f>
        <v>14600</v>
      </c>
      <c r="AW481" s="1">
        <f>AY481</f>
        <v>14600</v>
      </c>
      <c r="AX481" s="162">
        <f>IF(AND($Y$16=""),"",ROUND(AX480,0))</f>
        <v>20766</v>
      </c>
      <c r="AY481" s="1">
        <f>IF($AY$480=4200,F484,IF($AY$480=4800,G484,IF($AY$480="5400A",I484,IF($AY$480=3600,H484,IF($AY$480=1700,K484,IF($AY$480=1750,M484,IF($AY$480=1900,N484,IF($AY$480=2000,O484,IF($AY$480="2400A",P484,IF($AY$480="2400B",R484,IF($AY$480="2400C",S484,IF($AY$480="2800A",T484,IF($AY$480="2800B",U484,IF($AY$480="5400B",W484,IF($AY$480=6000,X484,IF($AY$480=6600,Y484,IF($AY$480=6800,Z484,IF($AY$480=7200,AB484,IF($AY$480=7600,AC484,IF($AY$480=8200,AD484,IF($AY$480=8700,AE484,IF($AY$480=8900,AG484,IF($AY$480=9500,AH484,IF($AY$480=10000,AI484,""))))))))))))))))))))))))</f>
        <v>14600</v>
      </c>
      <c r="BA481" s="1">
        <f>BC481</f>
        <v>14600</v>
      </c>
      <c r="BB481" s="162">
        <f>IF(AND($AD$16=""),"",ROUND(BB480,0))</f>
        <v>20766</v>
      </c>
      <c r="BC481" s="1">
        <f>IF($BC$480=4200,F484,IF($BC$480=4800,G484,IF($BC$480="5400A",I484,IF($BC$480=3600,H484,IF($BC$480=1700,K484,IF($BC$480=1750,M484,IF($BC$480=1900,N484,IF($BC$480=2000,O484,IF($BC$480="2400A",P484,IF($BC$480="2400B",R484,IF($BC$480="2400C",S484,IF($BC$480="2800A",T484,IF($BC$480="2800B",U484,IF($BC$480="5400B",W484,IF($BC$480=6000,X484,IF($BC$480=6600,Y484,IF($BC$480=6800,Z484,IF($BC$480=7200,AB484,IF($BC$480=7600,AC484,IF($BC$480=8200,AD484,IF($BC$480=8700,AE484,IF($BC$480=8900,AG484,IF($BC$480=9500,AH484,IF($BC$480=10000,AI484,""))))))))))))))))))))))))</f>
        <v>14600</v>
      </c>
    </row>
    <row r="482" spans="1:55" ht="15" hidden="1" customHeight="1">
      <c r="E482" s="1" t="str">
        <f>IF(AND(F16="Fix Pay"),I16,I16)</f>
        <v>2400A</v>
      </c>
      <c r="F482" s="5"/>
      <c r="G482" s="344" t="s">
        <v>45</v>
      </c>
      <c r="H482" s="344"/>
      <c r="I482" s="6"/>
      <c r="J482" s="42"/>
      <c r="K482" s="28">
        <v>1700</v>
      </c>
      <c r="L482" s="28"/>
      <c r="M482" s="28">
        <v>1750</v>
      </c>
      <c r="N482" s="141">
        <v>1900</v>
      </c>
      <c r="O482" s="39">
        <v>2000</v>
      </c>
      <c r="P482" s="39" t="s">
        <v>74</v>
      </c>
      <c r="Q482" s="39"/>
      <c r="R482" s="39" t="s">
        <v>75</v>
      </c>
      <c r="S482" s="39" t="s">
        <v>76</v>
      </c>
      <c r="T482" s="40" t="s">
        <v>77</v>
      </c>
      <c r="U482" s="40" t="s">
        <v>78</v>
      </c>
      <c r="V482" s="40"/>
      <c r="W482" s="38" t="s">
        <v>80</v>
      </c>
      <c r="X482" s="38">
        <v>6000</v>
      </c>
      <c r="Y482" s="39">
        <v>6600</v>
      </c>
      <c r="Z482" s="39">
        <v>6800</v>
      </c>
      <c r="AA482" s="39"/>
      <c r="AB482" s="39">
        <v>7200</v>
      </c>
      <c r="AC482" s="38">
        <v>7600</v>
      </c>
      <c r="AD482" s="38">
        <v>8200</v>
      </c>
      <c r="AE482" s="39">
        <v>8700</v>
      </c>
      <c r="AF482" s="39"/>
      <c r="AG482" s="39">
        <v>8900</v>
      </c>
      <c r="AH482" s="39">
        <v>9500</v>
      </c>
      <c r="AI482" s="40">
        <v>10000</v>
      </c>
      <c r="AJ482" s="3"/>
      <c r="AK482" s="3"/>
      <c r="AL482" s="3"/>
      <c r="AO482" s="1">
        <f t="shared" ref="AO482:AO525" si="134">AQ482</f>
        <v>20800</v>
      </c>
      <c r="AP482" s="163">
        <f>IF(AND(AP481&lt;=AQ481),AQ481,INDEX(AO481:AO526,MATCH(AP481,AQ481:AQ526)+(LOOKUP(AP481,AQ481:AQ526)&lt;&gt;AP481)))</f>
        <v>14600</v>
      </c>
      <c r="AQ482" s="50">
        <f t="shared" ref="AQ482:AQ526" si="135">IF($AQ$480=4200,F485,IF($AQ$480=4800,G485,IF($AQ$480="5400A",I485,IF($AQ$480=3600,H485,IF($AQ$480=1700,K485,IF($AQ$480=1750,M485,IF($AQ$480=1900,N485,IF($AQ$480=2000,O485,IF($AQ$480="2400A",P485,IF($AQ$480="2400B",R485,IF($AQ$480="2400C",S485,IF($AQ$480="2800A",T485,IF($AQ$480="2800B",U485,IF($AQ$480="5400B",W485,IF($AQ$480=6000,X485,IF($AQ$480=6600,Y485,IF($AQ$480=6800,Z485,IF($AQ$480=7200,AB485,IF($AQ$480=7600,AC485,IF($AQ$480=8200,AD485,IF($AQ$480=8700,AE485,IF($AQ$480=8900,AG485,IF($AQ$480=9500,AH485,IF($AQ$480=10000,AI485,""))))))))))))))))))))))))</f>
        <v>20800</v>
      </c>
      <c r="AR482" s="50"/>
      <c r="AS482" s="1">
        <f t="shared" ref="AS482:AS525" si="136">AU482</f>
        <v>20800</v>
      </c>
      <c r="AT482" s="163">
        <f>IF(AND(AT481&lt;=AU481),AU481,INDEX(AS481:AS526,MATCH(AT481,AU481:AU526)+(LOOKUP(AT481,AU481:AU526)&lt;&gt;AT481)))</f>
        <v>14600</v>
      </c>
      <c r="AU482" s="1">
        <f t="shared" ref="AU482:AU526" si="137">IF($AU$480=4200,F485,IF($AU$480=4800,G485,IF($AU$480="5400A",I485,IF($AU$480=3600,H485,IF($AU$480=1700,K485,IF($AU$480=1750,M485,IF($AU$480=1900,N485,IF($AU$480=2000,O485,IF($AU$480="2400A",P485,IF($AU$480="2400B",R485,IF($AU$480="2400C",S485,IF($AU$480="2800A",T485,IF($AU$480="2800B",U485,IF($AU$480="5400B",W485,IF($AU$480=6000,X485,IF($AU$480=6600,Y485,IF($AU$480=6800,Z485,IF($AU$480=7200,AB485,IF($AU$480=7600,AC485,IF($AU$480=8200,AD485,IF($AU$480=8700,AE485,IF($AU$480=8900,AG485,IF($AU$480=9500,AH485,IF($AU$480=10000,AI485,""))))))))))))))))))))))))</f>
        <v>20800</v>
      </c>
      <c r="AW482" s="1">
        <f t="shared" ref="AW482:AW526" si="138">AY482</f>
        <v>20800</v>
      </c>
      <c r="AX482" s="163">
        <f>IF(AND(AX481&lt;=AY481),AY481,INDEX(AW481:AW526,MATCH(AX481,AY481:AY526)+(LOOKUP(AX481,AY481:AY526)&lt;&gt;AX481)))</f>
        <v>20800</v>
      </c>
      <c r="AY482" s="1">
        <f t="shared" ref="AY482:AY526" si="139">IF($AY$480=4200,F485,IF($AY$480=4800,G485,IF($AY$480="5400A",I485,IF($AY$480=3600,H485,IF($AY$480=1700,K485,IF($AY$480=1750,M485,IF($AY$480=1900,N485,IF($AY$480=2000,O485,IF($AY$480="2400A",P485,IF($AY$480="2400B",R485,IF($AY$480="2400C",S485,IF($AY$480="2800A",T485,IF($AY$480="2800B",U485,IF($AY$480="5400B",W485,IF($AY$480=6000,X485,IF($AY$480=6600,Y485,IF($AY$480=6800,Z485,IF($AY$480=7200,AB485,IF($AY$480=7600,AC485,IF($AY$480=8200,AD485,IF($AY$480=8700,AE485,IF($AY$480=8900,AG485,IF($AY$480=9500,AH485,IF($AY$480=10000,AI485,""))))))))))))))))))))))))</f>
        <v>20800</v>
      </c>
      <c r="BA482" s="1">
        <f t="shared" ref="BA482:BA526" si="140">BC482</f>
        <v>20800</v>
      </c>
      <c r="BB482" s="163">
        <f>IF(AND(BB481&lt;=BC481),BC481,INDEX(BA481:BA526,MATCH(BB481,BC481:BC526)+(LOOKUP(BB481,BC481:BC526)&lt;&gt;BB481)))</f>
        <v>20800</v>
      </c>
      <c r="BC482" s="1">
        <f t="shared" ref="BC482:BC526" si="141">IF($BC$480=4200,F485,IF($BC$480=4800,G485,IF($BC$480="5400A",I485,IF($BC$480=3600,H485,IF($BC$480=1700,K485,IF($BC$480=1750,M485,IF($BC$480=1900,N485,IF($BC$480=2000,O485,IF($BC$480="2400A",P485,IF($BC$480="2400B",R485,IF($BC$480="2400C",S485,IF($BC$480="2800A",T485,IF($BC$480="2800B",U485,IF($BC$480="5400B",W485,IF($BC$480=6000,X485,IF($BC$480=6600,Y485,IF($BC$480=6800,Z485,IF($BC$480=7200,AB485,IF($BC$480=7600,AC485,IF($BC$480=8200,AD485,IF($BC$480=8700,AE485,IF($BC$480=8900,AG485,IF($BC$480=9500,AH485,IF($BC$480=10000,AI485,""))))))))))))))))))))))))</f>
        <v>20800</v>
      </c>
    </row>
    <row r="483" spans="1:55" ht="15" hidden="1" customHeight="1">
      <c r="B483" s="160">
        <v>10</v>
      </c>
      <c r="D483" s="150" t="str">
        <f>IF(AND(F16="Fix Pay"),"0",H16*H$5)</f>
        <v>0</v>
      </c>
      <c r="F483" s="7">
        <v>4200</v>
      </c>
      <c r="G483" s="8">
        <v>4800</v>
      </c>
      <c r="H483" s="8">
        <v>3600</v>
      </c>
      <c r="I483" s="9" t="s">
        <v>79</v>
      </c>
      <c r="J483" s="42"/>
      <c r="K483" s="29">
        <v>1</v>
      </c>
      <c r="L483" s="29"/>
      <c r="M483" s="29">
        <v>2</v>
      </c>
      <c r="N483" s="29">
        <v>3</v>
      </c>
      <c r="O483" s="29">
        <v>4</v>
      </c>
      <c r="P483" s="29">
        <v>5</v>
      </c>
      <c r="Q483" s="29"/>
      <c r="R483" s="29">
        <v>6</v>
      </c>
      <c r="S483" s="29">
        <v>7</v>
      </c>
      <c r="T483" s="29">
        <v>8</v>
      </c>
      <c r="U483" s="29">
        <v>9</v>
      </c>
      <c r="V483" s="29"/>
      <c r="W483" s="29">
        <v>14</v>
      </c>
      <c r="X483" s="29">
        <v>15</v>
      </c>
      <c r="Y483" s="29">
        <v>16</v>
      </c>
      <c r="Z483" s="29">
        <v>17</v>
      </c>
      <c r="AA483" s="29"/>
      <c r="AB483" s="29">
        <v>18</v>
      </c>
      <c r="AC483" s="39">
        <v>19</v>
      </c>
      <c r="AD483" s="39">
        <v>20</v>
      </c>
      <c r="AE483" s="39">
        <v>21</v>
      </c>
      <c r="AF483" s="39"/>
      <c r="AG483" s="39">
        <v>22</v>
      </c>
      <c r="AH483" s="39">
        <v>23</v>
      </c>
      <c r="AI483" s="39">
        <v>24</v>
      </c>
      <c r="AJ483" s="3"/>
      <c r="AK483" s="3"/>
      <c r="AL483" s="3"/>
      <c r="AO483" s="1">
        <f t="shared" si="134"/>
        <v>21400</v>
      </c>
      <c r="AP483" s="250"/>
      <c r="AQ483" s="50">
        <f t="shared" si="135"/>
        <v>21400</v>
      </c>
      <c r="AR483" s="50"/>
      <c r="AS483" s="1">
        <f t="shared" si="136"/>
        <v>21400</v>
      </c>
      <c r="AT483" s="250"/>
      <c r="AU483" s="1">
        <f t="shared" si="137"/>
        <v>21400</v>
      </c>
      <c r="AW483" s="1">
        <f t="shared" si="138"/>
        <v>21400</v>
      </c>
      <c r="AX483" s="151"/>
      <c r="AY483" s="1">
        <f t="shared" si="139"/>
        <v>21400</v>
      </c>
      <c r="BA483" s="1">
        <f t="shared" si="140"/>
        <v>21400</v>
      </c>
      <c r="BB483" s="151"/>
      <c r="BC483" s="1">
        <f t="shared" si="141"/>
        <v>21400</v>
      </c>
    </row>
    <row r="484" spans="1:55" ht="15" hidden="1" customHeight="1">
      <c r="C484" s="1">
        <f t="shared" ref="C484:C523" si="142">E484</f>
        <v>14600</v>
      </c>
      <c r="D484" s="151">
        <f>IF(AND(H448=""),"",ROUND(D483,0))</f>
        <v>0</v>
      </c>
      <c r="E484" s="1">
        <f t="shared" ref="E484:E523" si="143">IF($E$482=4200,F484,IF($E$482=4800,G484,IF($E$482="5400A",I484,IF($E$482=3600,H484,IF($E$482=1700,K484,IF($E$482=1750,M484,IF($E$482=1900,N484,IF($E$482=2000,O484,IF($E$482="2400A",P484,IF($E$482="2400B",R484,IF($E$482="2400C",S484,IF($E$482="2800A",T484,IF($E$482="2800B",U484,IF($E$482="5400B",W484,IF($E$482=6000,X484,IF($E$482=6600,Y484,IF($E$482=6800,Z484,IF($E$482=7200,AB484,IF($E$482=7600,AC484,IF($E$482=8200,AD484,IF($E$482=8700,AE484,IF($E$482=8900,AG484,IF($E$482=9500,AH484,IF($E$482=10000,AI484,""))))))))))))))))))))))))</f>
        <v>14600</v>
      </c>
      <c r="F484" s="1">
        <v>26500</v>
      </c>
      <c r="G484" s="1">
        <v>31100</v>
      </c>
      <c r="H484" s="1">
        <v>23700</v>
      </c>
      <c r="I484" s="1">
        <v>39300</v>
      </c>
      <c r="K484" s="30">
        <v>12400</v>
      </c>
      <c r="L484" s="30"/>
      <c r="M484" s="30">
        <v>12600</v>
      </c>
      <c r="N484" s="31">
        <v>12800</v>
      </c>
      <c r="O484" s="30">
        <v>13500</v>
      </c>
      <c r="P484" s="31">
        <v>14600</v>
      </c>
      <c r="Q484" s="36"/>
      <c r="R484" s="36">
        <v>15100</v>
      </c>
      <c r="S484" s="142">
        <v>15700</v>
      </c>
      <c r="T484" s="143">
        <v>18500</v>
      </c>
      <c r="U484" s="143">
        <v>20100</v>
      </c>
      <c r="V484" s="143"/>
      <c r="W484" s="34">
        <v>39300</v>
      </c>
      <c r="X484" s="34">
        <v>42500</v>
      </c>
      <c r="Y484" s="31">
        <v>47200</v>
      </c>
      <c r="Z484" s="31">
        <v>49700</v>
      </c>
      <c r="AA484" s="31"/>
      <c r="AB484" s="31">
        <v>52800</v>
      </c>
      <c r="AC484" s="31">
        <v>58000</v>
      </c>
      <c r="AD484" s="31">
        <v>62300</v>
      </c>
      <c r="AE484" s="30">
        <v>86200</v>
      </c>
      <c r="AF484" s="30"/>
      <c r="AG484" s="30">
        <v>90800</v>
      </c>
      <c r="AH484" s="30">
        <v>102100</v>
      </c>
      <c r="AI484" s="37">
        <v>104200</v>
      </c>
      <c r="AJ484" s="3"/>
      <c r="AK484" s="3"/>
      <c r="AL484" s="3"/>
      <c r="AO484" s="1">
        <f t="shared" si="134"/>
        <v>22000</v>
      </c>
      <c r="AP484" s="164">
        <f>IF(AND($N$16="Fix Pay"),AQ481,AP482)</f>
        <v>14600</v>
      </c>
      <c r="AQ484" s="50">
        <f t="shared" si="135"/>
        <v>22000</v>
      </c>
      <c r="AR484" s="50"/>
      <c r="AS484" s="1">
        <f t="shared" si="136"/>
        <v>22000</v>
      </c>
      <c r="AT484" s="164">
        <f>IF(AND($S$16="Fix Pay"),AU481,AT482)</f>
        <v>14600</v>
      </c>
      <c r="AU484" s="1">
        <f t="shared" si="137"/>
        <v>22000</v>
      </c>
      <c r="AW484" s="1">
        <f t="shared" si="138"/>
        <v>22000</v>
      </c>
      <c r="AX484" s="164">
        <f>IF(AND($X$16="Fix Pay"),AY481,AX482)</f>
        <v>20800</v>
      </c>
      <c r="AY484" s="1">
        <f t="shared" si="139"/>
        <v>22000</v>
      </c>
      <c r="BA484" s="1">
        <f t="shared" si="140"/>
        <v>22000</v>
      </c>
      <c r="BB484" s="164">
        <f>IF(AND($AC$16="Fix Pay"),BC481,BB482)</f>
        <v>20800</v>
      </c>
      <c r="BC484" s="1">
        <f t="shared" si="141"/>
        <v>22000</v>
      </c>
    </row>
    <row r="485" spans="1:55" ht="15" hidden="1" customHeight="1">
      <c r="C485" s="1">
        <f t="shared" si="142"/>
        <v>20800</v>
      </c>
      <c r="D485" s="151">
        <f>IF(AND(D484&lt;=E484),E484,INDEX($C$484:$C$523,MATCH(D484,$E$484:$E$523)+(LOOKUP(D484,$E$484:$E$523)&lt;&gt;D484)))</f>
        <v>14600</v>
      </c>
      <c r="E485" s="1">
        <f t="shared" si="143"/>
        <v>20800</v>
      </c>
      <c r="F485" s="1">
        <v>37800</v>
      </c>
      <c r="G485" s="1">
        <v>44300</v>
      </c>
      <c r="H485" s="1">
        <v>33800</v>
      </c>
      <c r="I485" s="1">
        <v>53100</v>
      </c>
      <c r="K485" s="30">
        <v>17700</v>
      </c>
      <c r="L485" s="30"/>
      <c r="M485" s="30">
        <v>17900</v>
      </c>
      <c r="N485" s="31">
        <v>18200</v>
      </c>
      <c r="O485" s="30">
        <v>19200</v>
      </c>
      <c r="P485" s="31">
        <v>20800</v>
      </c>
      <c r="Q485" s="36"/>
      <c r="R485" s="36">
        <v>21500</v>
      </c>
      <c r="S485" s="142">
        <v>22400</v>
      </c>
      <c r="T485" s="143">
        <v>25300</v>
      </c>
      <c r="U485" s="143">
        <v>28700</v>
      </c>
      <c r="V485" s="143"/>
      <c r="W485" s="34">
        <v>56100</v>
      </c>
      <c r="X485" s="34">
        <v>60700</v>
      </c>
      <c r="Y485" s="31">
        <v>67300</v>
      </c>
      <c r="Z485" s="31">
        <v>71000</v>
      </c>
      <c r="AA485" s="31"/>
      <c r="AB485" s="31">
        <v>75300</v>
      </c>
      <c r="AC485" s="31">
        <v>79900</v>
      </c>
      <c r="AD485" s="31">
        <v>88900</v>
      </c>
      <c r="AE485" s="30">
        <v>123100</v>
      </c>
      <c r="AF485" s="30"/>
      <c r="AG485" s="30">
        <v>129700</v>
      </c>
      <c r="AH485" s="30">
        <v>145800</v>
      </c>
      <c r="AI485" s="37">
        <v>148800</v>
      </c>
      <c r="AJ485" s="3"/>
      <c r="AK485" s="3"/>
      <c r="AL485" s="3"/>
      <c r="AO485" s="1">
        <f t="shared" si="134"/>
        <v>22700</v>
      </c>
      <c r="AP485" s="250"/>
      <c r="AQ485" s="50">
        <f t="shared" si="135"/>
        <v>22700</v>
      </c>
      <c r="AR485" s="50"/>
      <c r="AS485" s="1">
        <f t="shared" si="136"/>
        <v>22700</v>
      </c>
      <c r="AT485" s="250"/>
      <c r="AU485" s="1">
        <f t="shared" si="137"/>
        <v>22700</v>
      </c>
      <c r="AW485" s="1">
        <f t="shared" si="138"/>
        <v>22700</v>
      </c>
      <c r="AX485" s="151"/>
      <c r="AY485" s="1">
        <f t="shared" si="139"/>
        <v>22700</v>
      </c>
      <c r="BA485" s="1">
        <f t="shared" si="140"/>
        <v>22700</v>
      </c>
      <c r="BB485" s="151"/>
      <c r="BC485" s="1">
        <f t="shared" si="141"/>
        <v>22700</v>
      </c>
    </row>
    <row r="486" spans="1:55" ht="15" hidden="1" customHeight="1">
      <c r="C486" s="1">
        <f t="shared" si="142"/>
        <v>21400</v>
      </c>
      <c r="D486" s="152">
        <f>IF(AND(D484&lt;=E484),E484,INDEX($C$484:$C$503,MATCH(D484,$E$484:$E$503)+(LOOKUP(D484,$E$484:$E$503)&lt;&gt;D484)))</f>
        <v>14600</v>
      </c>
      <c r="E486" s="1">
        <f t="shared" si="143"/>
        <v>21400</v>
      </c>
      <c r="F486" s="1">
        <v>38900</v>
      </c>
      <c r="G486" s="1">
        <v>45600</v>
      </c>
      <c r="H486" s="1">
        <v>34800</v>
      </c>
      <c r="I486" s="1">
        <v>54700</v>
      </c>
      <c r="K486" s="31">
        <v>18200</v>
      </c>
      <c r="L486" s="31"/>
      <c r="M486" s="31">
        <v>18400</v>
      </c>
      <c r="N486" s="31">
        <v>18700</v>
      </c>
      <c r="O486" s="31">
        <v>19800</v>
      </c>
      <c r="P486" s="31">
        <v>21400</v>
      </c>
      <c r="Q486" s="36"/>
      <c r="R486" s="36">
        <v>22100</v>
      </c>
      <c r="S486" s="142">
        <v>23100</v>
      </c>
      <c r="T486" s="143">
        <v>27100</v>
      </c>
      <c r="U486" s="143">
        <v>29600</v>
      </c>
      <c r="V486" s="143"/>
      <c r="W486" s="34">
        <v>57800</v>
      </c>
      <c r="X486" s="34">
        <v>62500</v>
      </c>
      <c r="Y486" s="31">
        <v>69300</v>
      </c>
      <c r="Z486" s="31">
        <v>73100</v>
      </c>
      <c r="AA486" s="31"/>
      <c r="AB486" s="31">
        <v>77600</v>
      </c>
      <c r="AC486" s="31">
        <v>82300</v>
      </c>
      <c r="AD486" s="31">
        <v>91600</v>
      </c>
      <c r="AE486" s="30">
        <v>126800</v>
      </c>
      <c r="AF486" s="30"/>
      <c r="AG486" s="30">
        <v>133600</v>
      </c>
      <c r="AH486" s="30">
        <v>150200</v>
      </c>
      <c r="AI486" s="37">
        <v>153300</v>
      </c>
      <c r="AJ486" s="3"/>
      <c r="AK486" s="3"/>
      <c r="AL486" s="3"/>
      <c r="AO486" s="1">
        <f t="shared" si="134"/>
        <v>23400</v>
      </c>
      <c r="AP486" s="250"/>
      <c r="AQ486" s="50">
        <f t="shared" si="135"/>
        <v>23400</v>
      </c>
      <c r="AR486" s="50"/>
      <c r="AS486" s="1">
        <f t="shared" si="136"/>
        <v>23400</v>
      </c>
      <c r="AT486" s="250"/>
      <c r="AU486" s="1">
        <f t="shared" si="137"/>
        <v>23400</v>
      </c>
      <c r="AW486" s="1">
        <f t="shared" si="138"/>
        <v>23400</v>
      </c>
      <c r="AX486" s="151"/>
      <c r="AY486" s="1">
        <f t="shared" si="139"/>
        <v>23400</v>
      </c>
      <c r="BA486" s="1">
        <f t="shared" si="140"/>
        <v>23400</v>
      </c>
      <c r="BB486" s="151"/>
      <c r="BC486" s="1">
        <f t="shared" si="141"/>
        <v>23400</v>
      </c>
    </row>
    <row r="487" spans="1:55" ht="15" hidden="1" customHeight="1">
      <c r="A487" s="1" t="s">
        <v>229</v>
      </c>
      <c r="C487" s="1">
        <f t="shared" si="142"/>
        <v>22000</v>
      </c>
      <c r="D487" s="153">
        <f>IF(AND(C$6="Fix Pay"),E484,D485)</f>
        <v>14600</v>
      </c>
      <c r="E487" s="1">
        <f t="shared" si="143"/>
        <v>22000</v>
      </c>
      <c r="F487" s="1">
        <v>40100</v>
      </c>
      <c r="G487" s="1">
        <v>47000</v>
      </c>
      <c r="H487" s="1">
        <v>35800</v>
      </c>
      <c r="I487" s="1">
        <v>56300</v>
      </c>
      <c r="K487" s="31">
        <v>18700</v>
      </c>
      <c r="L487" s="31"/>
      <c r="M487" s="31">
        <v>19000</v>
      </c>
      <c r="N487" s="30">
        <v>19300</v>
      </c>
      <c r="O487" s="34">
        <v>20400</v>
      </c>
      <c r="P487" s="30">
        <v>22000</v>
      </c>
      <c r="Q487" s="35"/>
      <c r="R487" s="35">
        <v>22800</v>
      </c>
      <c r="S487" s="142">
        <v>23800</v>
      </c>
      <c r="T487" s="144">
        <v>27900</v>
      </c>
      <c r="U487" s="144">
        <v>30500</v>
      </c>
      <c r="V487" s="144"/>
      <c r="W487" s="34">
        <v>59500</v>
      </c>
      <c r="X487" s="34">
        <v>64400</v>
      </c>
      <c r="Y487" s="31">
        <v>71400</v>
      </c>
      <c r="Z487" s="31">
        <v>75300</v>
      </c>
      <c r="AA487" s="31"/>
      <c r="AB487" s="31">
        <v>79900</v>
      </c>
      <c r="AC487" s="31">
        <v>84800</v>
      </c>
      <c r="AD487" s="31">
        <v>94300</v>
      </c>
      <c r="AE487" s="30">
        <v>130600</v>
      </c>
      <c r="AF487" s="30"/>
      <c r="AG487" s="37">
        <v>137600</v>
      </c>
      <c r="AH487" s="37">
        <v>154700</v>
      </c>
      <c r="AI487" s="30">
        <v>157900</v>
      </c>
      <c r="AJ487" s="3"/>
      <c r="AK487" s="3"/>
      <c r="AL487" s="3"/>
      <c r="AO487" s="1">
        <f t="shared" si="134"/>
        <v>24100</v>
      </c>
      <c r="AP487" s="155">
        <f>IF(AND(AP481&lt;=AQ481),AQ481,INDEX(AO481:AO501,MATCH(AP481,AQ481:AQ501)+(LOOKUP(AP481,AQ481:AQ501)&lt;&gt;AP481)))</f>
        <v>14600</v>
      </c>
      <c r="AQ487" s="50">
        <f t="shared" si="135"/>
        <v>24100</v>
      </c>
      <c r="AR487" s="50"/>
      <c r="AS487" s="1">
        <f t="shared" si="136"/>
        <v>24100</v>
      </c>
      <c r="AT487" s="155">
        <f>IF(AND(AT481&lt;=AU481),AU481,INDEX(AS481:AS501,MATCH(AT481,AU481:AU501)+(LOOKUP(AT481,AU481:AU501)&lt;&gt;AT481)))</f>
        <v>14600</v>
      </c>
      <c r="AU487" s="1">
        <f t="shared" si="137"/>
        <v>24100</v>
      </c>
      <c r="AW487" s="1">
        <f t="shared" si="138"/>
        <v>24100</v>
      </c>
      <c r="AX487" s="155">
        <f>IF(AND(AX481&lt;=AY481),AY481,INDEX(AW481:AW501,MATCH(AX481,AY481:AY501)+(LOOKUP(AX481,AY481:AY501)&lt;&gt;AX481)))</f>
        <v>20800</v>
      </c>
      <c r="AY487" s="1">
        <f t="shared" si="139"/>
        <v>24100</v>
      </c>
      <c r="BA487" s="1">
        <f t="shared" si="140"/>
        <v>24100</v>
      </c>
      <c r="BB487" s="155">
        <f>IF(AND(BB481&lt;=BC481),BC481,INDEX(BA481:BA501,MATCH(BB481,BC481:BC501)+(LOOKUP(BB481,BC481:BC501)&lt;&gt;BB481)))</f>
        <v>20800</v>
      </c>
      <c r="BC487" s="1">
        <f t="shared" si="141"/>
        <v>24100</v>
      </c>
    </row>
    <row r="488" spans="1:55" ht="15" hidden="1" customHeight="1">
      <c r="A488" s="1" t="s">
        <v>230</v>
      </c>
      <c r="C488" s="1">
        <f t="shared" si="142"/>
        <v>22700</v>
      </c>
      <c r="D488" s="154">
        <f>IF(E$16=A$51,D487,IF(E$16=A$52,D487,IF(E$16=A$53,D487,IF(E$16=A$54,D486,""))))</f>
        <v>14600</v>
      </c>
      <c r="E488" s="1">
        <f t="shared" si="143"/>
        <v>22700</v>
      </c>
      <c r="F488" s="1">
        <v>41300</v>
      </c>
      <c r="G488" s="1">
        <v>48400</v>
      </c>
      <c r="H488" s="1">
        <v>36900</v>
      </c>
      <c r="I488" s="1">
        <v>58000</v>
      </c>
      <c r="K488" s="31">
        <v>19300</v>
      </c>
      <c r="L488" s="31"/>
      <c r="M488" s="31">
        <v>19600</v>
      </c>
      <c r="N488" s="30">
        <v>19900</v>
      </c>
      <c r="O488" s="34">
        <v>21000</v>
      </c>
      <c r="P488" s="31">
        <v>22700</v>
      </c>
      <c r="Q488" s="36"/>
      <c r="R488" s="36">
        <v>23500</v>
      </c>
      <c r="S488" s="142">
        <v>24500</v>
      </c>
      <c r="T488" s="143">
        <v>28700</v>
      </c>
      <c r="U488" s="143">
        <v>31400</v>
      </c>
      <c r="V488" s="143"/>
      <c r="W488" s="31">
        <v>61300</v>
      </c>
      <c r="X488" s="31">
        <v>66300</v>
      </c>
      <c r="Y488" s="31">
        <v>73500</v>
      </c>
      <c r="Z488" s="31">
        <v>77600</v>
      </c>
      <c r="AA488" s="31"/>
      <c r="AB488" s="31">
        <v>82300</v>
      </c>
      <c r="AC488" s="31">
        <v>87300</v>
      </c>
      <c r="AD488" s="31">
        <v>97100</v>
      </c>
      <c r="AE488" s="34">
        <v>134500</v>
      </c>
      <c r="AF488" s="34"/>
      <c r="AG488" s="37">
        <v>141700</v>
      </c>
      <c r="AH488" s="37">
        <v>159300</v>
      </c>
      <c r="AI488" s="30">
        <v>162600</v>
      </c>
      <c r="AJ488" s="3"/>
      <c r="AK488" s="3"/>
      <c r="AL488" s="3"/>
      <c r="AO488" s="1">
        <f t="shared" si="134"/>
        <v>24800</v>
      </c>
      <c r="AP488" s="50"/>
      <c r="AQ488" s="50">
        <f t="shared" si="135"/>
        <v>24800</v>
      </c>
      <c r="AR488" s="50"/>
      <c r="AS488" s="1">
        <f t="shared" si="136"/>
        <v>24800</v>
      </c>
      <c r="AT488" s="50"/>
      <c r="AU488" s="1">
        <f t="shared" si="137"/>
        <v>24800</v>
      </c>
      <c r="AW488" s="1">
        <f t="shared" si="138"/>
        <v>24800</v>
      </c>
      <c r="AY488" s="1">
        <f t="shared" si="139"/>
        <v>24800</v>
      </c>
      <c r="BA488" s="1">
        <f t="shared" si="140"/>
        <v>24800</v>
      </c>
      <c r="BC488" s="1">
        <f t="shared" si="141"/>
        <v>24800</v>
      </c>
    </row>
    <row r="489" spans="1:55" ht="15" hidden="1" customHeight="1">
      <c r="A489" s="1" t="s">
        <v>231</v>
      </c>
      <c r="C489" s="1">
        <f t="shared" si="142"/>
        <v>23400</v>
      </c>
      <c r="E489" s="1">
        <f t="shared" si="143"/>
        <v>23400</v>
      </c>
      <c r="F489" s="1">
        <v>42500</v>
      </c>
      <c r="G489" s="1">
        <v>49900</v>
      </c>
      <c r="H489" s="1">
        <v>38000</v>
      </c>
      <c r="I489" s="1">
        <v>59700</v>
      </c>
      <c r="K489" s="32">
        <v>19900</v>
      </c>
      <c r="L489" s="32"/>
      <c r="M489" s="32">
        <v>20200</v>
      </c>
      <c r="N489" s="31">
        <v>20500</v>
      </c>
      <c r="O489" s="34">
        <v>21600</v>
      </c>
      <c r="P489" s="31">
        <v>23400</v>
      </c>
      <c r="Q489" s="36"/>
      <c r="R489" s="36">
        <v>24200</v>
      </c>
      <c r="S489" s="142">
        <v>25200</v>
      </c>
      <c r="T489" s="143">
        <v>29600</v>
      </c>
      <c r="U489" s="143">
        <v>32300</v>
      </c>
      <c r="V489" s="143"/>
      <c r="W489" s="31">
        <v>63100</v>
      </c>
      <c r="X489" s="31">
        <v>68300</v>
      </c>
      <c r="Y489" s="31">
        <v>75700</v>
      </c>
      <c r="Z489" s="31">
        <v>79900</v>
      </c>
      <c r="AA489" s="31"/>
      <c r="AB489" s="31">
        <v>84800</v>
      </c>
      <c r="AC489" s="31">
        <v>89900</v>
      </c>
      <c r="AD489" s="31">
        <v>100000</v>
      </c>
      <c r="AE489" s="30">
        <v>138500</v>
      </c>
      <c r="AF489" s="30"/>
      <c r="AG489" s="37">
        <v>146000</v>
      </c>
      <c r="AH489" s="37">
        <v>164100</v>
      </c>
      <c r="AI489" s="37">
        <v>167500</v>
      </c>
      <c r="AJ489" s="3"/>
      <c r="AK489" s="3"/>
      <c r="AL489" s="3"/>
      <c r="AO489" s="1">
        <f t="shared" si="134"/>
        <v>25500</v>
      </c>
      <c r="AP489" s="167">
        <f>IF($E16=A$51,AP487,IF($E16=A$52,AP487,IF($E16=A$53,AP487,IF($E16=A$54,AP484,""))))</f>
        <v>14600</v>
      </c>
      <c r="AQ489" s="50">
        <f t="shared" si="135"/>
        <v>25500</v>
      </c>
      <c r="AR489" s="50"/>
      <c r="AS489" s="1">
        <f t="shared" si="136"/>
        <v>25500</v>
      </c>
      <c r="AT489" s="167">
        <f>IF($E16=A$51,AT487,IF($E16=A$52,AT487,IF($E16=A$53,AT487,IF($E16=A$54,AT484,""))))</f>
        <v>14600</v>
      </c>
      <c r="AU489" s="1">
        <f t="shared" si="137"/>
        <v>25500</v>
      </c>
      <c r="AW489" s="1">
        <f t="shared" si="138"/>
        <v>25500</v>
      </c>
      <c r="AX489" s="168">
        <f>IF($E16=A$51,AX487,IF($E16=A$52,AX487,IF($E16=A$53,AX487,IF($E16=A$54,AX484,""))))</f>
        <v>20800</v>
      </c>
      <c r="AY489" s="1">
        <f t="shared" si="139"/>
        <v>25500</v>
      </c>
      <c r="BA489" s="1">
        <f t="shared" si="140"/>
        <v>25500</v>
      </c>
      <c r="BB489" s="168">
        <f>IF($E$16=A$51,BB487,IF($E$16=A$52,BB487,IF($E$16=A$53,BB487,IF($E$16=A$54,BB484,""))))</f>
        <v>20800</v>
      </c>
      <c r="BC489" s="1">
        <f t="shared" si="141"/>
        <v>25500</v>
      </c>
    </row>
    <row r="490" spans="1:55" ht="15" hidden="1" customHeight="1">
      <c r="A490" s="1" t="s">
        <v>232</v>
      </c>
      <c r="C490" s="1">
        <f t="shared" si="142"/>
        <v>24100</v>
      </c>
      <c r="E490" s="1">
        <f t="shared" si="143"/>
        <v>24100</v>
      </c>
      <c r="F490" s="1">
        <v>43800</v>
      </c>
      <c r="G490" s="1">
        <v>51400</v>
      </c>
      <c r="H490" s="1">
        <v>39100</v>
      </c>
      <c r="I490" s="1">
        <v>61500</v>
      </c>
      <c r="K490" s="33">
        <v>20500</v>
      </c>
      <c r="L490" s="33"/>
      <c r="M490" s="33">
        <v>20800</v>
      </c>
      <c r="N490" s="31">
        <v>21100</v>
      </c>
      <c r="O490" s="34">
        <v>22200</v>
      </c>
      <c r="P490" s="34">
        <v>24100</v>
      </c>
      <c r="Q490" s="145"/>
      <c r="R490" s="145">
        <v>24900</v>
      </c>
      <c r="S490" s="142">
        <v>26000</v>
      </c>
      <c r="T490" s="146">
        <v>30500</v>
      </c>
      <c r="U490" s="147">
        <v>33300</v>
      </c>
      <c r="V490" s="147"/>
      <c r="W490" s="31">
        <v>65000</v>
      </c>
      <c r="X490" s="31">
        <v>70300</v>
      </c>
      <c r="Y490" s="31">
        <v>78000</v>
      </c>
      <c r="Z490" s="31">
        <v>82300</v>
      </c>
      <c r="AA490" s="31"/>
      <c r="AB490" s="31">
        <v>87300</v>
      </c>
      <c r="AC490" s="31">
        <v>92600</v>
      </c>
      <c r="AD490" s="31">
        <v>103000</v>
      </c>
      <c r="AE490" s="30">
        <v>142700</v>
      </c>
      <c r="AF490" s="30"/>
      <c r="AG490" s="37">
        <v>150400</v>
      </c>
      <c r="AH490" s="37">
        <v>169000</v>
      </c>
      <c r="AI490" s="37">
        <v>172500</v>
      </c>
      <c r="AJ490" s="3"/>
      <c r="AK490" s="3"/>
      <c r="AL490" s="3"/>
      <c r="AO490" s="1">
        <f t="shared" si="134"/>
        <v>26300</v>
      </c>
      <c r="AP490" s="50"/>
      <c r="AQ490" s="50">
        <f t="shared" si="135"/>
        <v>26300</v>
      </c>
      <c r="AR490" s="50"/>
      <c r="AS490" s="1">
        <f t="shared" si="136"/>
        <v>26300</v>
      </c>
      <c r="AU490" s="1">
        <f t="shared" si="137"/>
        <v>26300</v>
      </c>
      <c r="AW490" s="1">
        <f t="shared" si="138"/>
        <v>26300</v>
      </c>
      <c r="AY490" s="1">
        <f t="shared" si="139"/>
        <v>26300</v>
      </c>
      <c r="BA490" s="1">
        <f t="shared" si="140"/>
        <v>26300</v>
      </c>
      <c r="BC490" s="1">
        <f t="shared" si="141"/>
        <v>26300</v>
      </c>
    </row>
    <row r="491" spans="1:55" ht="15" hidden="1" customHeight="1">
      <c r="C491" s="1">
        <f t="shared" si="142"/>
        <v>24800</v>
      </c>
      <c r="E491" s="1">
        <f t="shared" si="143"/>
        <v>24800</v>
      </c>
      <c r="F491" s="1">
        <v>45100</v>
      </c>
      <c r="G491" s="1">
        <v>52900</v>
      </c>
      <c r="H491" s="1">
        <v>40300</v>
      </c>
      <c r="I491" s="1">
        <v>63300</v>
      </c>
      <c r="K491" s="31">
        <v>21100</v>
      </c>
      <c r="L491" s="31"/>
      <c r="M491" s="31">
        <v>21400</v>
      </c>
      <c r="N491" s="31">
        <v>21700</v>
      </c>
      <c r="O491" s="34">
        <v>22900</v>
      </c>
      <c r="P491" s="31">
        <v>24800</v>
      </c>
      <c r="Q491" s="36"/>
      <c r="R491" s="36">
        <v>25600</v>
      </c>
      <c r="S491" s="142">
        <v>26800</v>
      </c>
      <c r="T491" s="143">
        <v>31400</v>
      </c>
      <c r="U491" s="146">
        <v>34300</v>
      </c>
      <c r="V491" s="146"/>
      <c r="W491" s="31">
        <v>67000</v>
      </c>
      <c r="X491" s="31">
        <v>72400</v>
      </c>
      <c r="Y491" s="31">
        <v>80300</v>
      </c>
      <c r="Z491" s="31">
        <v>84800</v>
      </c>
      <c r="AA491" s="31"/>
      <c r="AB491" s="31">
        <v>89900</v>
      </c>
      <c r="AC491" s="31">
        <v>95400</v>
      </c>
      <c r="AD491" s="31">
        <v>106100</v>
      </c>
      <c r="AE491" s="30">
        <v>147000</v>
      </c>
      <c r="AF491" s="30"/>
      <c r="AG491" s="37">
        <v>154900</v>
      </c>
      <c r="AH491" s="37">
        <v>174100</v>
      </c>
      <c r="AI491" s="30">
        <v>177700</v>
      </c>
      <c r="AJ491" s="3"/>
      <c r="AK491" s="3"/>
      <c r="AL491" s="3"/>
      <c r="AO491" s="1">
        <f t="shared" si="134"/>
        <v>27100</v>
      </c>
      <c r="AP491" s="50"/>
      <c r="AQ491" s="50">
        <f t="shared" si="135"/>
        <v>27100</v>
      </c>
      <c r="AR491" s="50"/>
      <c r="AS491" s="1">
        <f t="shared" si="136"/>
        <v>27100</v>
      </c>
      <c r="AU491" s="1">
        <f t="shared" si="137"/>
        <v>27100</v>
      </c>
      <c r="AW491" s="1">
        <f t="shared" si="138"/>
        <v>27100</v>
      </c>
      <c r="AY491" s="1">
        <f t="shared" si="139"/>
        <v>27100</v>
      </c>
      <c r="BA491" s="1">
        <f t="shared" si="140"/>
        <v>27100</v>
      </c>
      <c r="BC491" s="1">
        <f t="shared" si="141"/>
        <v>27100</v>
      </c>
    </row>
    <row r="492" spans="1:55" ht="15.75" hidden="1" customHeight="1">
      <c r="A492" s="1" t="s">
        <v>46</v>
      </c>
      <c r="C492" s="1">
        <f t="shared" si="142"/>
        <v>25500</v>
      </c>
      <c r="E492" s="1">
        <f t="shared" si="143"/>
        <v>25500</v>
      </c>
      <c r="F492" s="1">
        <v>46500</v>
      </c>
      <c r="G492" s="1">
        <v>54500</v>
      </c>
      <c r="H492" s="1">
        <v>41500</v>
      </c>
      <c r="I492" s="1">
        <v>65200</v>
      </c>
      <c r="K492" s="32">
        <v>21700</v>
      </c>
      <c r="L492" s="32"/>
      <c r="M492" s="32">
        <v>22000</v>
      </c>
      <c r="N492" s="31">
        <v>22400</v>
      </c>
      <c r="O492" s="34">
        <v>23600</v>
      </c>
      <c r="P492" s="31">
        <v>25500</v>
      </c>
      <c r="Q492" s="36"/>
      <c r="R492" s="36">
        <v>26400</v>
      </c>
      <c r="S492" s="142">
        <v>27600</v>
      </c>
      <c r="T492" s="143">
        <v>32300</v>
      </c>
      <c r="U492" s="143">
        <v>35300</v>
      </c>
      <c r="V492" s="143"/>
      <c r="W492" s="31">
        <v>69000</v>
      </c>
      <c r="X492" s="31">
        <v>74600</v>
      </c>
      <c r="Y492" s="31">
        <v>82700</v>
      </c>
      <c r="Z492" s="31">
        <v>87300</v>
      </c>
      <c r="AA492" s="31"/>
      <c r="AB492" s="31">
        <v>92600</v>
      </c>
      <c r="AC492" s="31">
        <v>98300</v>
      </c>
      <c r="AD492" s="31">
        <v>109300</v>
      </c>
      <c r="AE492" s="30">
        <v>151400</v>
      </c>
      <c r="AF492" s="30"/>
      <c r="AG492" s="37">
        <v>159500</v>
      </c>
      <c r="AH492" s="37">
        <v>179300</v>
      </c>
      <c r="AI492" s="30">
        <v>183000</v>
      </c>
      <c r="AJ492" s="3"/>
      <c r="AK492" s="3"/>
      <c r="AL492" s="3"/>
      <c r="AO492" s="1">
        <f t="shared" si="134"/>
        <v>27900</v>
      </c>
      <c r="AP492" s="50"/>
      <c r="AQ492" s="50">
        <f t="shared" si="135"/>
        <v>27900</v>
      </c>
      <c r="AR492" s="50"/>
      <c r="AS492" s="1">
        <f t="shared" si="136"/>
        <v>27900</v>
      </c>
      <c r="AU492" s="1">
        <f t="shared" si="137"/>
        <v>27900</v>
      </c>
      <c r="AW492" s="1">
        <f t="shared" si="138"/>
        <v>27900</v>
      </c>
      <c r="AY492" s="1">
        <f t="shared" si="139"/>
        <v>27900</v>
      </c>
      <c r="BA492" s="1">
        <f t="shared" si="140"/>
        <v>27900</v>
      </c>
      <c r="BC492" s="1">
        <f t="shared" si="141"/>
        <v>27900</v>
      </c>
    </row>
    <row r="493" spans="1:55" hidden="1">
      <c r="A493" s="1" t="s">
        <v>49</v>
      </c>
      <c r="C493" s="1">
        <f t="shared" si="142"/>
        <v>26300</v>
      </c>
      <c r="E493" s="1">
        <f t="shared" si="143"/>
        <v>26300</v>
      </c>
      <c r="F493" s="1">
        <v>47900</v>
      </c>
      <c r="G493" s="1">
        <v>56100</v>
      </c>
      <c r="H493" s="1">
        <v>42700</v>
      </c>
      <c r="I493" s="1">
        <v>67200</v>
      </c>
      <c r="K493" s="33">
        <v>22400</v>
      </c>
      <c r="L493" s="33"/>
      <c r="M493" s="33">
        <v>22700</v>
      </c>
      <c r="N493" s="31">
        <v>23100</v>
      </c>
      <c r="O493" s="34">
        <v>24300</v>
      </c>
      <c r="P493" s="31">
        <v>26300</v>
      </c>
      <c r="Q493" s="36"/>
      <c r="R493" s="36">
        <v>27200</v>
      </c>
      <c r="S493" s="142">
        <v>28200</v>
      </c>
      <c r="T493" s="143">
        <v>33300</v>
      </c>
      <c r="U493" s="143">
        <v>36400</v>
      </c>
      <c r="V493" s="143"/>
      <c r="W493" s="30">
        <v>71100</v>
      </c>
      <c r="X493" s="30">
        <v>76800</v>
      </c>
      <c r="Y493" s="31">
        <v>85200</v>
      </c>
      <c r="Z493" s="31">
        <v>89900</v>
      </c>
      <c r="AA493" s="31"/>
      <c r="AB493" s="31">
        <v>95400</v>
      </c>
      <c r="AC493" s="31">
        <v>101200</v>
      </c>
      <c r="AD493" s="31">
        <v>112600</v>
      </c>
      <c r="AE493" s="30">
        <v>155900</v>
      </c>
      <c r="AF493" s="30"/>
      <c r="AG493" s="37">
        <v>164300</v>
      </c>
      <c r="AH493" s="37">
        <v>184700</v>
      </c>
      <c r="AI493" s="30">
        <v>188500</v>
      </c>
      <c r="AJ493" s="3"/>
      <c r="AK493" s="3"/>
      <c r="AL493" s="3"/>
      <c r="AO493" s="1">
        <f t="shared" si="134"/>
        <v>28700</v>
      </c>
      <c r="AP493" s="50"/>
      <c r="AQ493" s="50">
        <f t="shared" si="135"/>
        <v>28700</v>
      </c>
      <c r="AR493" s="50"/>
      <c r="AS493" s="1">
        <f t="shared" si="136"/>
        <v>28700</v>
      </c>
      <c r="AU493" s="1">
        <f t="shared" si="137"/>
        <v>28700</v>
      </c>
      <c r="AW493" s="1">
        <f t="shared" si="138"/>
        <v>28700</v>
      </c>
      <c r="AY493" s="1">
        <f t="shared" si="139"/>
        <v>28700</v>
      </c>
      <c r="BA493" s="1">
        <f t="shared" si="140"/>
        <v>28700</v>
      </c>
      <c r="BC493" s="1">
        <f t="shared" si="141"/>
        <v>28700</v>
      </c>
    </row>
    <row r="494" spans="1:55" hidden="1">
      <c r="A494" s="1" t="s">
        <v>47</v>
      </c>
      <c r="C494" s="1">
        <f t="shared" si="142"/>
        <v>27100</v>
      </c>
      <c r="E494" s="1">
        <f t="shared" si="143"/>
        <v>27100</v>
      </c>
      <c r="F494" s="1">
        <v>49300</v>
      </c>
      <c r="G494" s="1">
        <v>57800</v>
      </c>
      <c r="H494" s="1">
        <v>44000</v>
      </c>
      <c r="I494" s="1">
        <v>69200</v>
      </c>
      <c r="K494" s="31">
        <v>23100</v>
      </c>
      <c r="L494" s="31"/>
      <c r="M494" s="31">
        <v>23400</v>
      </c>
      <c r="N494" s="34">
        <v>23800</v>
      </c>
      <c r="O494" s="34">
        <v>25000</v>
      </c>
      <c r="P494" s="31">
        <v>27100</v>
      </c>
      <c r="Q494" s="36"/>
      <c r="R494" s="36">
        <v>28000</v>
      </c>
      <c r="S494" s="142">
        <v>29300</v>
      </c>
      <c r="T494" s="143">
        <v>34300</v>
      </c>
      <c r="U494" s="143">
        <v>37500</v>
      </c>
      <c r="V494" s="143"/>
      <c r="W494" s="31">
        <v>73200</v>
      </c>
      <c r="X494" s="31">
        <v>79100</v>
      </c>
      <c r="Y494" s="31">
        <v>87800</v>
      </c>
      <c r="Z494" s="31">
        <v>92600</v>
      </c>
      <c r="AA494" s="31"/>
      <c r="AB494" s="31">
        <v>98300</v>
      </c>
      <c r="AC494" s="37">
        <v>104200</v>
      </c>
      <c r="AD494" s="37">
        <v>116000</v>
      </c>
      <c r="AE494" s="30">
        <v>160600</v>
      </c>
      <c r="AF494" s="30"/>
      <c r="AG494" s="30">
        <v>169200</v>
      </c>
      <c r="AH494" s="30">
        <v>190200</v>
      </c>
      <c r="AI494" s="30">
        <v>194200</v>
      </c>
      <c r="AJ494" s="3"/>
      <c r="AK494" s="3"/>
      <c r="AL494" s="3"/>
      <c r="AO494" s="1">
        <f t="shared" si="134"/>
        <v>29600</v>
      </c>
      <c r="AP494" s="50"/>
      <c r="AQ494" s="50">
        <f t="shared" si="135"/>
        <v>29600</v>
      </c>
      <c r="AR494" s="50"/>
      <c r="AS494" s="1">
        <f t="shared" si="136"/>
        <v>29600</v>
      </c>
      <c r="AU494" s="1">
        <f t="shared" si="137"/>
        <v>29600</v>
      </c>
      <c r="AW494" s="1">
        <f t="shared" si="138"/>
        <v>29600</v>
      </c>
      <c r="AY494" s="1">
        <f t="shared" si="139"/>
        <v>29600</v>
      </c>
      <c r="BA494" s="1">
        <f t="shared" si="140"/>
        <v>29600</v>
      </c>
      <c r="BC494" s="1">
        <f t="shared" si="141"/>
        <v>29600</v>
      </c>
    </row>
    <row r="495" spans="1:55" hidden="1">
      <c r="A495" s="1" t="s">
        <v>48</v>
      </c>
      <c r="C495" s="1">
        <f t="shared" si="142"/>
        <v>27900</v>
      </c>
      <c r="E495" s="1">
        <f t="shared" si="143"/>
        <v>27900</v>
      </c>
      <c r="F495" s="1">
        <v>50800</v>
      </c>
      <c r="G495" s="1">
        <v>59500</v>
      </c>
      <c r="H495" s="1">
        <v>45300</v>
      </c>
      <c r="I495" s="1">
        <v>71300</v>
      </c>
      <c r="K495" s="30">
        <v>23800</v>
      </c>
      <c r="L495" s="30"/>
      <c r="M495" s="30">
        <v>24100</v>
      </c>
      <c r="N495" s="34">
        <v>24500</v>
      </c>
      <c r="O495" s="34">
        <v>25800</v>
      </c>
      <c r="P495" s="31">
        <v>27900</v>
      </c>
      <c r="Q495" s="36"/>
      <c r="R495" s="36">
        <v>28800</v>
      </c>
      <c r="S495" s="142">
        <v>30200</v>
      </c>
      <c r="T495" s="143">
        <v>35300</v>
      </c>
      <c r="U495" s="143">
        <v>38600</v>
      </c>
      <c r="V495" s="143"/>
      <c r="W495" s="31">
        <v>75400</v>
      </c>
      <c r="X495" s="31">
        <v>81500</v>
      </c>
      <c r="Y495" s="30">
        <v>90400</v>
      </c>
      <c r="Z495" s="30">
        <v>95400</v>
      </c>
      <c r="AA495" s="30"/>
      <c r="AB495" s="30">
        <v>101200</v>
      </c>
      <c r="AC495" s="37">
        <v>107300</v>
      </c>
      <c r="AD495" s="37">
        <v>119500</v>
      </c>
      <c r="AE495" s="30">
        <v>165400</v>
      </c>
      <c r="AF495" s="30"/>
      <c r="AG495" s="37">
        <v>174300</v>
      </c>
      <c r="AH495" s="37">
        <v>195900</v>
      </c>
      <c r="AI495" s="37">
        <v>200000</v>
      </c>
      <c r="AJ495" s="3"/>
      <c r="AK495" s="3"/>
      <c r="AL495" s="3"/>
      <c r="AO495" s="1">
        <f t="shared" si="134"/>
        <v>30500</v>
      </c>
      <c r="AP495" s="50"/>
      <c r="AQ495" s="50">
        <f t="shared" si="135"/>
        <v>30500</v>
      </c>
      <c r="AR495" s="50"/>
      <c r="AS495" s="1">
        <f t="shared" si="136"/>
        <v>30500</v>
      </c>
      <c r="AU495" s="1">
        <f t="shared" si="137"/>
        <v>30500</v>
      </c>
      <c r="AW495" s="1">
        <f t="shared" si="138"/>
        <v>30500</v>
      </c>
      <c r="AY495" s="1">
        <f t="shared" si="139"/>
        <v>30500</v>
      </c>
      <c r="BA495" s="1">
        <f t="shared" si="140"/>
        <v>30500</v>
      </c>
      <c r="BC495" s="1">
        <f t="shared" si="141"/>
        <v>30500</v>
      </c>
    </row>
    <row r="496" spans="1:55" hidden="1">
      <c r="C496" s="1">
        <f t="shared" si="142"/>
        <v>28700</v>
      </c>
      <c r="E496" s="1">
        <f t="shared" si="143"/>
        <v>28700</v>
      </c>
      <c r="F496" s="1">
        <v>52300</v>
      </c>
      <c r="G496" s="1">
        <v>61300</v>
      </c>
      <c r="H496" s="1">
        <v>46700</v>
      </c>
      <c r="I496" s="1">
        <v>73400</v>
      </c>
      <c r="K496" s="31">
        <v>24500</v>
      </c>
      <c r="L496" s="31"/>
      <c r="M496" s="31">
        <v>24800</v>
      </c>
      <c r="N496" s="31">
        <v>25200</v>
      </c>
      <c r="O496" s="31">
        <v>26600</v>
      </c>
      <c r="P496" s="31">
        <v>28700</v>
      </c>
      <c r="Q496" s="36"/>
      <c r="R496" s="36">
        <v>29700</v>
      </c>
      <c r="S496" s="142">
        <v>31100</v>
      </c>
      <c r="T496" s="143">
        <v>36400</v>
      </c>
      <c r="U496" s="143">
        <v>39800</v>
      </c>
      <c r="V496" s="143"/>
      <c r="W496" s="31">
        <v>77700</v>
      </c>
      <c r="X496" s="31">
        <v>83900</v>
      </c>
      <c r="Y496" s="31">
        <v>93100</v>
      </c>
      <c r="Z496" s="31">
        <v>98300</v>
      </c>
      <c r="AA496" s="31"/>
      <c r="AB496" s="31">
        <v>104200</v>
      </c>
      <c r="AC496" s="37">
        <v>110500</v>
      </c>
      <c r="AD496" s="37">
        <v>123100</v>
      </c>
      <c r="AE496" s="30">
        <v>170400</v>
      </c>
      <c r="AF496" s="30"/>
      <c r="AG496" s="30">
        <v>179500</v>
      </c>
      <c r="AH496" s="30">
        <v>201800</v>
      </c>
      <c r="AI496" s="37">
        <v>206000</v>
      </c>
      <c r="AJ496" s="3"/>
      <c r="AK496" s="3"/>
      <c r="AL496" s="3"/>
      <c r="AO496" s="1">
        <f t="shared" si="134"/>
        <v>31400</v>
      </c>
      <c r="AP496" s="50"/>
      <c r="AQ496" s="50">
        <f t="shared" si="135"/>
        <v>31400</v>
      </c>
      <c r="AR496" s="50"/>
      <c r="AS496" s="1">
        <f t="shared" si="136"/>
        <v>31400</v>
      </c>
      <c r="AU496" s="1">
        <f t="shared" si="137"/>
        <v>31400</v>
      </c>
      <c r="AW496" s="1">
        <f t="shared" si="138"/>
        <v>31400</v>
      </c>
      <c r="AY496" s="1">
        <f t="shared" si="139"/>
        <v>31400</v>
      </c>
      <c r="BA496" s="1">
        <f t="shared" si="140"/>
        <v>31400</v>
      </c>
      <c r="BC496" s="1">
        <f t="shared" si="141"/>
        <v>31400</v>
      </c>
    </row>
    <row r="497" spans="3:55" hidden="1">
      <c r="C497" s="1">
        <f t="shared" si="142"/>
        <v>29600</v>
      </c>
      <c r="E497" s="1">
        <f t="shared" si="143"/>
        <v>29600</v>
      </c>
      <c r="F497" s="1">
        <v>53900</v>
      </c>
      <c r="G497" s="1">
        <v>63100</v>
      </c>
      <c r="H497" s="1">
        <v>48100</v>
      </c>
      <c r="I497" s="1">
        <v>75600</v>
      </c>
      <c r="K497" s="31">
        <v>25200</v>
      </c>
      <c r="L497" s="31"/>
      <c r="M497" s="31">
        <v>25500</v>
      </c>
      <c r="N497" s="34">
        <v>26000</v>
      </c>
      <c r="O497" s="30">
        <v>27400</v>
      </c>
      <c r="P497" s="31">
        <v>29600</v>
      </c>
      <c r="Q497" s="36"/>
      <c r="R497" s="36">
        <v>30600</v>
      </c>
      <c r="S497" s="142">
        <v>32000</v>
      </c>
      <c r="T497" s="143">
        <v>37500</v>
      </c>
      <c r="U497" s="143">
        <v>41000</v>
      </c>
      <c r="V497" s="143"/>
      <c r="W497" s="31">
        <v>80000</v>
      </c>
      <c r="X497" s="31">
        <v>86400</v>
      </c>
      <c r="Y497" s="30">
        <v>95900</v>
      </c>
      <c r="Z497" s="30">
        <v>101200</v>
      </c>
      <c r="AA497" s="30"/>
      <c r="AB497" s="30">
        <v>107300</v>
      </c>
      <c r="AC497" s="30">
        <v>113800</v>
      </c>
      <c r="AD497" s="30">
        <v>126800</v>
      </c>
      <c r="AE497" s="30">
        <v>175500</v>
      </c>
      <c r="AF497" s="30"/>
      <c r="AG497" s="30">
        <v>184900</v>
      </c>
      <c r="AH497" s="30">
        <v>207900</v>
      </c>
      <c r="AI497" s="31">
        <v>212200</v>
      </c>
      <c r="AJ497" s="3"/>
      <c r="AK497" s="3"/>
      <c r="AL497" s="3"/>
      <c r="AO497" s="1">
        <f t="shared" si="134"/>
        <v>32300</v>
      </c>
      <c r="AP497" s="50"/>
      <c r="AQ497" s="50">
        <f t="shared" si="135"/>
        <v>32300</v>
      </c>
      <c r="AR497" s="50"/>
      <c r="AS497" s="1">
        <f t="shared" si="136"/>
        <v>32300</v>
      </c>
      <c r="AU497" s="1">
        <f t="shared" si="137"/>
        <v>32300</v>
      </c>
      <c r="AW497" s="1">
        <f t="shared" si="138"/>
        <v>32300</v>
      </c>
      <c r="AY497" s="1">
        <f t="shared" si="139"/>
        <v>32300</v>
      </c>
      <c r="BA497" s="1">
        <f t="shared" si="140"/>
        <v>32300</v>
      </c>
      <c r="BC497" s="1">
        <f t="shared" si="141"/>
        <v>32300</v>
      </c>
    </row>
    <row r="498" spans="3:55" hidden="1">
      <c r="C498" s="1">
        <f t="shared" si="142"/>
        <v>30500</v>
      </c>
      <c r="E498" s="1">
        <f t="shared" si="143"/>
        <v>30500</v>
      </c>
      <c r="F498" s="1">
        <v>55500</v>
      </c>
      <c r="G498" s="1">
        <v>65000</v>
      </c>
      <c r="H498" s="1">
        <v>49500</v>
      </c>
      <c r="I498" s="1">
        <v>77900</v>
      </c>
      <c r="K498" s="31">
        <v>26000</v>
      </c>
      <c r="L498" s="31"/>
      <c r="M498" s="31">
        <v>26300</v>
      </c>
      <c r="N498" s="34">
        <v>26800</v>
      </c>
      <c r="O498" s="31">
        <v>28200</v>
      </c>
      <c r="P498" s="31">
        <v>30500</v>
      </c>
      <c r="Q498" s="36"/>
      <c r="R498" s="36">
        <v>31500</v>
      </c>
      <c r="S498" s="142">
        <v>33000</v>
      </c>
      <c r="T498" s="143">
        <v>38600</v>
      </c>
      <c r="U498" s="143">
        <v>42200</v>
      </c>
      <c r="V498" s="143"/>
      <c r="W498" s="31">
        <v>82400</v>
      </c>
      <c r="X498" s="31">
        <v>89000</v>
      </c>
      <c r="Y498" s="31">
        <v>98800</v>
      </c>
      <c r="Z498" s="31">
        <v>104200</v>
      </c>
      <c r="AA498" s="31"/>
      <c r="AB498" s="31">
        <v>110500</v>
      </c>
      <c r="AC498" s="37">
        <v>117200</v>
      </c>
      <c r="AD498" s="37">
        <v>130600</v>
      </c>
      <c r="AE498" s="30">
        <v>180800</v>
      </c>
      <c r="AF498" s="30"/>
      <c r="AG498" s="37">
        <v>190400</v>
      </c>
      <c r="AH498" s="37">
        <v>214100</v>
      </c>
      <c r="AI498" s="30">
        <v>218600</v>
      </c>
      <c r="AJ498" s="3"/>
      <c r="AK498" s="3"/>
      <c r="AL498" s="3"/>
      <c r="AO498" s="1">
        <f t="shared" si="134"/>
        <v>33300</v>
      </c>
      <c r="AP498" s="50"/>
      <c r="AQ498" s="50">
        <f t="shared" si="135"/>
        <v>33300</v>
      </c>
      <c r="AR498" s="50"/>
      <c r="AS498" s="1">
        <f t="shared" si="136"/>
        <v>33300</v>
      </c>
      <c r="AU498" s="1">
        <f t="shared" si="137"/>
        <v>33300</v>
      </c>
      <c r="AW498" s="1">
        <f t="shared" si="138"/>
        <v>33300</v>
      </c>
      <c r="AY498" s="1">
        <f t="shared" si="139"/>
        <v>33300</v>
      </c>
      <c r="BA498" s="1">
        <f t="shared" si="140"/>
        <v>33300</v>
      </c>
      <c r="BC498" s="1">
        <f t="shared" si="141"/>
        <v>33300</v>
      </c>
    </row>
    <row r="499" spans="3:55" hidden="1">
      <c r="C499" s="1">
        <f t="shared" si="142"/>
        <v>31400</v>
      </c>
      <c r="E499" s="1">
        <f t="shared" si="143"/>
        <v>31400</v>
      </c>
      <c r="F499" s="1">
        <v>57200</v>
      </c>
      <c r="G499" s="1">
        <v>67000</v>
      </c>
      <c r="H499" s="1">
        <v>51000</v>
      </c>
      <c r="I499" s="1">
        <v>80200</v>
      </c>
      <c r="K499" s="31">
        <v>26800</v>
      </c>
      <c r="L499" s="31"/>
      <c r="M499" s="31">
        <v>27100</v>
      </c>
      <c r="N499" s="31">
        <v>27600</v>
      </c>
      <c r="O499" s="31">
        <v>29000</v>
      </c>
      <c r="P499" s="31">
        <v>31400</v>
      </c>
      <c r="Q499" s="36"/>
      <c r="R499" s="36">
        <v>32400</v>
      </c>
      <c r="S499" s="142">
        <v>34000</v>
      </c>
      <c r="T499" s="143">
        <v>39800</v>
      </c>
      <c r="U499" s="143">
        <v>43500</v>
      </c>
      <c r="V499" s="143"/>
      <c r="W499" s="31">
        <v>84900</v>
      </c>
      <c r="X499" s="31">
        <v>91700</v>
      </c>
      <c r="Y499" s="37">
        <v>101800</v>
      </c>
      <c r="Z499" s="37">
        <v>107300</v>
      </c>
      <c r="AA499" s="37"/>
      <c r="AB499" s="37">
        <v>113800</v>
      </c>
      <c r="AC499" s="30">
        <v>120700</v>
      </c>
      <c r="AD499" s="30">
        <v>134500</v>
      </c>
      <c r="AE499" s="30">
        <v>186200</v>
      </c>
      <c r="AF499" s="30"/>
      <c r="AG499" s="37">
        <v>196100</v>
      </c>
      <c r="AH499" s="37"/>
      <c r="AI499" s="30"/>
      <c r="AJ499" s="3"/>
      <c r="AK499" s="3"/>
      <c r="AL499" s="3"/>
      <c r="AO499" s="1">
        <f t="shared" si="134"/>
        <v>34300</v>
      </c>
      <c r="AP499" s="50"/>
      <c r="AQ499" s="50">
        <f t="shared" si="135"/>
        <v>34300</v>
      </c>
      <c r="AR499" s="50"/>
      <c r="AS499" s="1">
        <f t="shared" si="136"/>
        <v>34300</v>
      </c>
      <c r="AU499" s="1">
        <f t="shared" si="137"/>
        <v>34300</v>
      </c>
      <c r="AW499" s="1">
        <f t="shared" si="138"/>
        <v>34300</v>
      </c>
      <c r="AY499" s="1">
        <f t="shared" si="139"/>
        <v>34300</v>
      </c>
      <c r="BA499" s="1">
        <f t="shared" si="140"/>
        <v>34300</v>
      </c>
      <c r="BC499" s="1">
        <f t="shared" si="141"/>
        <v>34300</v>
      </c>
    </row>
    <row r="500" spans="3:55" hidden="1">
      <c r="C500" s="1">
        <f t="shared" si="142"/>
        <v>32300</v>
      </c>
      <c r="E500" s="1">
        <f t="shared" si="143"/>
        <v>32300</v>
      </c>
      <c r="F500" s="1">
        <v>58900</v>
      </c>
      <c r="G500" s="1">
        <v>69000</v>
      </c>
      <c r="H500" s="1">
        <v>52500</v>
      </c>
      <c r="I500" s="1">
        <v>82600</v>
      </c>
      <c r="K500" s="31">
        <v>27600</v>
      </c>
      <c r="L500" s="31"/>
      <c r="M500" s="31">
        <v>27900</v>
      </c>
      <c r="N500" s="30">
        <v>28400</v>
      </c>
      <c r="O500" s="31">
        <v>29900</v>
      </c>
      <c r="P500" s="31">
        <v>32300</v>
      </c>
      <c r="Q500" s="36"/>
      <c r="R500" s="36">
        <v>33400</v>
      </c>
      <c r="S500" s="142">
        <v>35000</v>
      </c>
      <c r="T500" s="143">
        <v>41000</v>
      </c>
      <c r="U500" s="143">
        <v>44800</v>
      </c>
      <c r="V500" s="143"/>
      <c r="W500" s="31">
        <v>87400</v>
      </c>
      <c r="X500" s="31">
        <v>94500</v>
      </c>
      <c r="Y500" s="37">
        <v>104900</v>
      </c>
      <c r="Z500" s="37">
        <v>110500</v>
      </c>
      <c r="AA500" s="37"/>
      <c r="AB500" s="37">
        <v>117200</v>
      </c>
      <c r="AC500" s="37">
        <v>124300</v>
      </c>
      <c r="AD500" s="37">
        <v>138500</v>
      </c>
      <c r="AE500" s="30">
        <v>191800</v>
      </c>
      <c r="AF500" s="30"/>
      <c r="AG500" s="31">
        <v>202000</v>
      </c>
      <c r="AH500" s="31"/>
      <c r="AI500" s="148"/>
      <c r="AJ500" s="3"/>
      <c r="AK500" s="3"/>
      <c r="AL500" s="3"/>
      <c r="AO500" s="1">
        <f t="shared" si="134"/>
        <v>35300</v>
      </c>
      <c r="AP500" s="50"/>
      <c r="AQ500" s="50">
        <f t="shared" si="135"/>
        <v>35300</v>
      </c>
      <c r="AR500" s="50"/>
      <c r="AS500" s="1">
        <f t="shared" si="136"/>
        <v>35300</v>
      </c>
      <c r="AU500" s="1">
        <f t="shared" si="137"/>
        <v>35300</v>
      </c>
      <c r="AW500" s="1">
        <f t="shared" si="138"/>
        <v>35300</v>
      </c>
      <c r="AY500" s="1">
        <f t="shared" si="139"/>
        <v>35300</v>
      </c>
      <c r="BA500" s="1">
        <f t="shared" si="140"/>
        <v>35300</v>
      </c>
      <c r="BC500" s="1">
        <f t="shared" si="141"/>
        <v>35300</v>
      </c>
    </row>
    <row r="501" spans="3:55" hidden="1">
      <c r="C501" s="1">
        <f t="shared" si="142"/>
        <v>33300</v>
      </c>
      <c r="E501" s="1">
        <f t="shared" si="143"/>
        <v>33300</v>
      </c>
      <c r="F501" s="1">
        <v>60700</v>
      </c>
      <c r="G501" s="1">
        <v>71100</v>
      </c>
      <c r="H501" s="1">
        <v>54100</v>
      </c>
      <c r="I501" s="1">
        <v>85100</v>
      </c>
      <c r="K501" s="31">
        <v>28400</v>
      </c>
      <c r="L501" s="31"/>
      <c r="M501" s="31">
        <v>28700</v>
      </c>
      <c r="N501" s="31">
        <v>29300</v>
      </c>
      <c r="O501" s="31">
        <v>30800</v>
      </c>
      <c r="P501" s="31">
        <v>33300</v>
      </c>
      <c r="Q501" s="36"/>
      <c r="R501" s="36">
        <v>34400</v>
      </c>
      <c r="S501" s="142">
        <v>36100</v>
      </c>
      <c r="T501" s="143">
        <v>42200</v>
      </c>
      <c r="U501" s="143">
        <v>46100</v>
      </c>
      <c r="V501" s="143"/>
      <c r="W501" s="31">
        <v>90000</v>
      </c>
      <c r="X501" s="31">
        <v>97300</v>
      </c>
      <c r="Y501" s="37">
        <v>108000</v>
      </c>
      <c r="Z501" s="37">
        <v>113800</v>
      </c>
      <c r="AA501" s="37"/>
      <c r="AB501" s="37">
        <v>120700</v>
      </c>
      <c r="AC501" s="37">
        <v>128000</v>
      </c>
      <c r="AD501" s="37">
        <v>142700</v>
      </c>
      <c r="AE501" s="30">
        <v>197600</v>
      </c>
      <c r="AF501" s="30"/>
      <c r="AG501" s="30">
        <v>208100</v>
      </c>
      <c r="AH501" s="30"/>
      <c r="AI501" s="148"/>
      <c r="AJ501" s="3"/>
      <c r="AK501" s="3"/>
      <c r="AL501" s="3"/>
      <c r="AO501" s="1">
        <f t="shared" si="134"/>
        <v>36400</v>
      </c>
      <c r="AP501" s="50"/>
      <c r="AQ501" s="50">
        <f t="shared" si="135"/>
        <v>36400</v>
      </c>
      <c r="AR501" s="50"/>
      <c r="AS501" s="1">
        <f t="shared" si="136"/>
        <v>36400</v>
      </c>
      <c r="AU501" s="1">
        <f t="shared" si="137"/>
        <v>36400</v>
      </c>
      <c r="AW501" s="1">
        <f t="shared" si="138"/>
        <v>36400</v>
      </c>
      <c r="AY501" s="1">
        <f t="shared" si="139"/>
        <v>36400</v>
      </c>
      <c r="BA501" s="1">
        <f t="shared" si="140"/>
        <v>36400</v>
      </c>
      <c r="BC501" s="1">
        <f t="shared" si="141"/>
        <v>36400</v>
      </c>
    </row>
    <row r="502" spans="3:55" hidden="1">
      <c r="C502" s="1">
        <f t="shared" si="142"/>
        <v>34300</v>
      </c>
      <c r="E502" s="1">
        <f t="shared" si="143"/>
        <v>34300</v>
      </c>
      <c r="F502" s="1">
        <v>62500</v>
      </c>
      <c r="G502" s="1">
        <v>73200</v>
      </c>
      <c r="H502" s="1">
        <v>55700</v>
      </c>
      <c r="I502" s="1">
        <v>87700</v>
      </c>
      <c r="K502" s="31">
        <v>29300</v>
      </c>
      <c r="L502" s="31"/>
      <c r="M502" s="31">
        <v>29600</v>
      </c>
      <c r="N502" s="31">
        <v>30200</v>
      </c>
      <c r="O502" s="31">
        <v>31700</v>
      </c>
      <c r="P502" s="31">
        <v>34300</v>
      </c>
      <c r="Q502" s="36"/>
      <c r="R502" s="36">
        <v>35400</v>
      </c>
      <c r="S502" s="142">
        <v>37200</v>
      </c>
      <c r="T502" s="143">
        <v>43500</v>
      </c>
      <c r="U502" s="143">
        <v>47500</v>
      </c>
      <c r="V502" s="143"/>
      <c r="W502" s="31">
        <v>92700</v>
      </c>
      <c r="X502" s="31">
        <v>100200</v>
      </c>
      <c r="Y502" s="30">
        <v>111200</v>
      </c>
      <c r="Z502" s="30">
        <v>117200</v>
      </c>
      <c r="AA502" s="30"/>
      <c r="AB502" s="30">
        <v>124300</v>
      </c>
      <c r="AC502" s="37">
        <v>131800</v>
      </c>
      <c r="AD502" s="37">
        <v>147000</v>
      </c>
      <c r="AE502" s="34">
        <v>203500</v>
      </c>
      <c r="AF502" s="34"/>
      <c r="AG502" s="30"/>
      <c r="AH502" s="30"/>
      <c r="AI502" s="148"/>
      <c r="AJ502" s="3"/>
      <c r="AK502" s="3"/>
      <c r="AL502" s="3"/>
      <c r="AO502" s="1">
        <f t="shared" si="134"/>
        <v>37500</v>
      </c>
      <c r="AP502" s="50"/>
      <c r="AQ502" s="50">
        <f t="shared" si="135"/>
        <v>37500</v>
      </c>
      <c r="AR502" s="50"/>
      <c r="AS502" s="1">
        <f t="shared" si="136"/>
        <v>37500</v>
      </c>
      <c r="AU502" s="1">
        <f t="shared" si="137"/>
        <v>37500</v>
      </c>
      <c r="AW502" s="1">
        <f t="shared" si="138"/>
        <v>37500</v>
      </c>
      <c r="AY502" s="1">
        <f t="shared" si="139"/>
        <v>37500</v>
      </c>
      <c r="BA502" s="1">
        <f t="shared" si="140"/>
        <v>37500</v>
      </c>
      <c r="BC502" s="1">
        <f t="shared" si="141"/>
        <v>37500</v>
      </c>
    </row>
    <row r="503" spans="3:55" hidden="1">
      <c r="C503" s="1">
        <f t="shared" si="142"/>
        <v>35300</v>
      </c>
      <c r="E503" s="1">
        <f t="shared" si="143"/>
        <v>35300</v>
      </c>
      <c r="F503" s="1">
        <v>64400</v>
      </c>
      <c r="G503" s="1">
        <v>75400</v>
      </c>
      <c r="H503" s="1">
        <v>57400</v>
      </c>
      <c r="I503" s="1">
        <v>90300</v>
      </c>
      <c r="K503" s="31">
        <v>30200</v>
      </c>
      <c r="L503" s="31"/>
      <c r="M503" s="31">
        <v>30500</v>
      </c>
      <c r="N503" s="31">
        <v>31100</v>
      </c>
      <c r="O503" s="31">
        <v>32700</v>
      </c>
      <c r="P503" s="31">
        <v>35300</v>
      </c>
      <c r="Q503" s="36"/>
      <c r="R503" s="36">
        <v>36500</v>
      </c>
      <c r="S503" s="142">
        <v>38300</v>
      </c>
      <c r="T503" s="143">
        <v>44800</v>
      </c>
      <c r="U503" s="143">
        <v>48900</v>
      </c>
      <c r="V503" s="143"/>
      <c r="W503" s="31">
        <v>95500</v>
      </c>
      <c r="X503" s="31">
        <v>103200</v>
      </c>
      <c r="Y503" s="30">
        <v>114500</v>
      </c>
      <c r="Z503" s="30">
        <v>120700</v>
      </c>
      <c r="AA503" s="30"/>
      <c r="AB503" s="30">
        <v>128000</v>
      </c>
      <c r="AC503" s="30">
        <v>135800</v>
      </c>
      <c r="AD503" s="30">
        <v>151400</v>
      </c>
      <c r="AE503" s="34"/>
      <c r="AF503" s="34"/>
      <c r="AG503" s="148"/>
      <c r="AH503" s="148"/>
      <c r="AI503" s="148"/>
      <c r="AJ503" s="3"/>
      <c r="AK503" s="3"/>
      <c r="AL503" s="3"/>
      <c r="AO503" s="1">
        <f t="shared" si="134"/>
        <v>38600</v>
      </c>
      <c r="AP503" s="50"/>
      <c r="AQ503" s="50">
        <f t="shared" si="135"/>
        <v>38600</v>
      </c>
      <c r="AR503" s="50"/>
      <c r="AS503" s="1">
        <f t="shared" si="136"/>
        <v>38600</v>
      </c>
      <c r="AU503" s="1">
        <f t="shared" si="137"/>
        <v>38600</v>
      </c>
      <c r="AW503" s="1">
        <f t="shared" si="138"/>
        <v>38600</v>
      </c>
      <c r="AY503" s="1">
        <f t="shared" si="139"/>
        <v>38600</v>
      </c>
      <c r="BA503" s="1">
        <f t="shared" si="140"/>
        <v>38600</v>
      </c>
      <c r="BC503" s="1">
        <f t="shared" si="141"/>
        <v>38600</v>
      </c>
    </row>
    <row r="504" spans="3:55" hidden="1">
      <c r="C504" s="1">
        <f t="shared" si="142"/>
        <v>36400</v>
      </c>
      <c r="E504" s="1">
        <f t="shared" si="143"/>
        <v>36400</v>
      </c>
      <c r="F504" s="1">
        <v>66300</v>
      </c>
      <c r="G504" s="1">
        <v>77700</v>
      </c>
      <c r="H504" s="1">
        <v>59100</v>
      </c>
      <c r="I504" s="1">
        <v>93000</v>
      </c>
      <c r="K504" s="34">
        <v>31100</v>
      </c>
      <c r="L504" s="34"/>
      <c r="M504" s="34">
        <v>31400</v>
      </c>
      <c r="N504" s="31">
        <v>32000</v>
      </c>
      <c r="O504" s="31">
        <v>33700</v>
      </c>
      <c r="P504" s="31">
        <v>36400</v>
      </c>
      <c r="Q504" s="36"/>
      <c r="R504" s="36">
        <v>37600</v>
      </c>
      <c r="S504" s="142">
        <v>39400</v>
      </c>
      <c r="T504" s="143">
        <v>46100</v>
      </c>
      <c r="U504" s="143">
        <v>50400</v>
      </c>
      <c r="V504" s="143"/>
      <c r="W504" s="31">
        <v>98400</v>
      </c>
      <c r="X504" s="31">
        <v>106300</v>
      </c>
      <c r="Y504" s="30">
        <v>117900</v>
      </c>
      <c r="Z504" s="30">
        <v>124300</v>
      </c>
      <c r="AA504" s="30"/>
      <c r="AB504" s="30">
        <v>131800</v>
      </c>
      <c r="AC504" s="37">
        <v>139900</v>
      </c>
      <c r="AD504" s="37">
        <v>155900</v>
      </c>
      <c r="AE504" s="30"/>
      <c r="AF504" s="30"/>
      <c r="AG504" s="148"/>
      <c r="AH504" s="148"/>
      <c r="AI504" s="148"/>
      <c r="AJ504" s="3"/>
      <c r="AK504" s="3"/>
      <c r="AL504" s="3"/>
      <c r="AO504" s="1">
        <f t="shared" si="134"/>
        <v>39800</v>
      </c>
      <c r="AP504" s="50"/>
      <c r="AQ504" s="50">
        <f t="shared" si="135"/>
        <v>39800</v>
      </c>
      <c r="AR504" s="50"/>
      <c r="AS504" s="1">
        <f t="shared" si="136"/>
        <v>39800</v>
      </c>
      <c r="AU504" s="1">
        <f t="shared" si="137"/>
        <v>39800</v>
      </c>
      <c r="AW504" s="1">
        <f t="shared" si="138"/>
        <v>39800</v>
      </c>
      <c r="AY504" s="1">
        <f t="shared" si="139"/>
        <v>39800</v>
      </c>
      <c r="BA504" s="1">
        <f t="shared" si="140"/>
        <v>39800</v>
      </c>
      <c r="BC504" s="1">
        <f t="shared" si="141"/>
        <v>39800</v>
      </c>
    </row>
    <row r="505" spans="3:55" hidden="1">
      <c r="C505" s="1">
        <f t="shared" si="142"/>
        <v>37500</v>
      </c>
      <c r="E505" s="1">
        <f t="shared" si="143"/>
        <v>37500</v>
      </c>
      <c r="F505" s="31">
        <v>68300</v>
      </c>
      <c r="G505" s="35">
        <v>80000</v>
      </c>
      <c r="H505" s="30">
        <v>60900</v>
      </c>
      <c r="I505" s="31">
        <v>95800</v>
      </c>
      <c r="J505" s="31"/>
      <c r="K505" s="34">
        <v>32000</v>
      </c>
      <c r="L505" s="34"/>
      <c r="M505" s="34">
        <v>32300</v>
      </c>
      <c r="N505" s="31">
        <v>33000</v>
      </c>
      <c r="O505" s="31">
        <v>34700</v>
      </c>
      <c r="P505" s="30">
        <v>37500</v>
      </c>
      <c r="Q505" s="35"/>
      <c r="R505" s="35">
        <v>38700</v>
      </c>
      <c r="S505" s="142">
        <v>40600</v>
      </c>
      <c r="T505" s="144">
        <v>47500</v>
      </c>
      <c r="U505" s="144">
        <v>51900</v>
      </c>
      <c r="V505" s="144"/>
      <c r="W505" s="37">
        <v>101400</v>
      </c>
      <c r="X505" s="37">
        <v>109500</v>
      </c>
      <c r="Y505" s="37">
        <v>121400</v>
      </c>
      <c r="Z505" s="37">
        <v>128000</v>
      </c>
      <c r="AA505" s="37"/>
      <c r="AB505" s="37">
        <v>135800</v>
      </c>
      <c r="AC505" s="37">
        <v>144100</v>
      </c>
      <c r="AD505" s="37">
        <v>160600</v>
      </c>
      <c r="AE505" s="148"/>
      <c r="AF505" s="148"/>
      <c r="AG505" s="148"/>
      <c r="AH505" s="148"/>
      <c r="AI505" s="148"/>
      <c r="AJ505" s="3"/>
      <c r="AK505" s="3"/>
      <c r="AL505" s="3"/>
      <c r="AO505" s="1">
        <f t="shared" si="134"/>
        <v>41000</v>
      </c>
      <c r="AP505" s="50"/>
      <c r="AQ505" s="50">
        <f t="shared" si="135"/>
        <v>41000</v>
      </c>
      <c r="AR505" s="50"/>
      <c r="AS505" s="1">
        <f t="shared" si="136"/>
        <v>41000</v>
      </c>
      <c r="AU505" s="1">
        <f t="shared" si="137"/>
        <v>41000</v>
      </c>
      <c r="AW505" s="1">
        <f t="shared" si="138"/>
        <v>41000</v>
      </c>
      <c r="AY505" s="1">
        <f t="shared" si="139"/>
        <v>41000</v>
      </c>
      <c r="BA505" s="1">
        <f t="shared" si="140"/>
        <v>41000</v>
      </c>
      <c r="BC505" s="1">
        <f t="shared" si="141"/>
        <v>41000</v>
      </c>
    </row>
    <row r="506" spans="3:55" hidden="1">
      <c r="C506" s="1">
        <f t="shared" si="142"/>
        <v>38600</v>
      </c>
      <c r="E506" s="1">
        <f t="shared" si="143"/>
        <v>38600</v>
      </c>
      <c r="F506" s="31">
        <v>70300</v>
      </c>
      <c r="G506" s="36">
        <v>82400</v>
      </c>
      <c r="H506" s="31">
        <v>62700</v>
      </c>
      <c r="I506" s="31">
        <v>98700</v>
      </c>
      <c r="J506" s="31"/>
      <c r="K506" s="31">
        <v>33000</v>
      </c>
      <c r="L506" s="31"/>
      <c r="M506" s="31">
        <v>33300</v>
      </c>
      <c r="N506" s="31">
        <v>34000</v>
      </c>
      <c r="O506" s="31">
        <v>35700</v>
      </c>
      <c r="P506" s="31">
        <v>38600</v>
      </c>
      <c r="Q506" s="36"/>
      <c r="R506" s="36">
        <v>39900</v>
      </c>
      <c r="S506" s="142">
        <v>41800</v>
      </c>
      <c r="T506" s="143">
        <v>48900</v>
      </c>
      <c r="U506" s="143">
        <v>53500</v>
      </c>
      <c r="V506" s="143"/>
      <c r="W506" s="37">
        <v>104400</v>
      </c>
      <c r="X506" s="37">
        <v>112800</v>
      </c>
      <c r="Y506" s="37">
        <v>125000</v>
      </c>
      <c r="Z506" s="37">
        <v>131800</v>
      </c>
      <c r="AA506" s="37"/>
      <c r="AB506" s="37">
        <v>139900</v>
      </c>
      <c r="AC506" s="37">
        <v>148400</v>
      </c>
      <c r="AD506" s="37">
        <v>165400</v>
      </c>
      <c r="AE506" s="148"/>
      <c r="AF506" s="148"/>
      <c r="AG506" s="148"/>
      <c r="AH506" s="148"/>
      <c r="AI506" s="148"/>
      <c r="AJ506" s="3"/>
      <c r="AK506" s="3"/>
      <c r="AL506" s="3"/>
      <c r="AO506" s="1">
        <f t="shared" si="134"/>
        <v>42200</v>
      </c>
      <c r="AP506" s="50"/>
      <c r="AQ506" s="50">
        <f t="shared" si="135"/>
        <v>42200</v>
      </c>
      <c r="AR506" s="50"/>
      <c r="AS506" s="1">
        <f t="shared" si="136"/>
        <v>42200</v>
      </c>
      <c r="AU506" s="1">
        <f t="shared" si="137"/>
        <v>42200</v>
      </c>
      <c r="AW506" s="1">
        <f t="shared" si="138"/>
        <v>42200</v>
      </c>
      <c r="AY506" s="1">
        <f t="shared" si="139"/>
        <v>42200</v>
      </c>
      <c r="BA506" s="1">
        <f t="shared" si="140"/>
        <v>42200</v>
      </c>
      <c r="BC506" s="1">
        <f t="shared" si="141"/>
        <v>42200</v>
      </c>
    </row>
    <row r="507" spans="3:55" hidden="1">
      <c r="C507" s="1">
        <f t="shared" si="142"/>
        <v>39800</v>
      </c>
      <c r="E507" s="1">
        <f t="shared" si="143"/>
        <v>39800</v>
      </c>
      <c r="F507" s="30">
        <v>72400</v>
      </c>
      <c r="G507" s="35">
        <v>84900</v>
      </c>
      <c r="H507" s="31">
        <v>64600</v>
      </c>
      <c r="I507" s="37">
        <v>101700</v>
      </c>
      <c r="J507" s="37"/>
      <c r="K507" s="31">
        <v>34000</v>
      </c>
      <c r="L507" s="31"/>
      <c r="M507" s="31">
        <v>34300</v>
      </c>
      <c r="N507" s="31">
        <v>35000</v>
      </c>
      <c r="O507" s="30">
        <v>36800</v>
      </c>
      <c r="P507" s="31">
        <v>39800</v>
      </c>
      <c r="Q507" s="36"/>
      <c r="R507" s="36">
        <v>41100</v>
      </c>
      <c r="S507" s="142">
        <v>43300</v>
      </c>
      <c r="T507" s="143">
        <v>50400</v>
      </c>
      <c r="U507" s="143">
        <v>55100</v>
      </c>
      <c r="V507" s="143"/>
      <c r="W507" s="37">
        <v>107500</v>
      </c>
      <c r="X507" s="37">
        <v>116200</v>
      </c>
      <c r="Y507" s="30">
        <v>128800</v>
      </c>
      <c r="Z507" s="30">
        <v>135800</v>
      </c>
      <c r="AA507" s="30"/>
      <c r="AB507" s="30">
        <v>144100</v>
      </c>
      <c r="AC507" s="30">
        <v>152900</v>
      </c>
      <c r="AD507" s="30">
        <v>170400</v>
      </c>
      <c r="AE507" s="3"/>
      <c r="AF507" s="3"/>
      <c r="AG507" s="3"/>
      <c r="AH507" s="3"/>
      <c r="AI507" s="3"/>
      <c r="AJ507" s="3"/>
      <c r="AK507" s="3"/>
      <c r="AL507" s="3"/>
      <c r="AO507" s="1">
        <f t="shared" si="134"/>
        <v>43500</v>
      </c>
      <c r="AP507" s="50"/>
      <c r="AQ507" s="50">
        <f t="shared" si="135"/>
        <v>43500</v>
      </c>
      <c r="AR507" s="50"/>
      <c r="AS507" s="1">
        <f t="shared" si="136"/>
        <v>43500</v>
      </c>
      <c r="AU507" s="1">
        <f t="shared" si="137"/>
        <v>43500</v>
      </c>
      <c r="AW507" s="1">
        <f t="shared" si="138"/>
        <v>43500</v>
      </c>
      <c r="AY507" s="1">
        <f t="shared" si="139"/>
        <v>43500</v>
      </c>
      <c r="BA507" s="1">
        <f t="shared" si="140"/>
        <v>43500</v>
      </c>
      <c r="BC507" s="1">
        <f t="shared" si="141"/>
        <v>43500</v>
      </c>
    </row>
    <row r="508" spans="3:55" hidden="1">
      <c r="C508" s="1">
        <f t="shared" si="142"/>
        <v>41000</v>
      </c>
      <c r="E508" s="1">
        <f t="shared" si="143"/>
        <v>41000</v>
      </c>
      <c r="F508" s="31">
        <v>74600</v>
      </c>
      <c r="G508" s="35">
        <v>87400</v>
      </c>
      <c r="H508" s="31">
        <v>66500</v>
      </c>
      <c r="I508" s="37">
        <v>104800</v>
      </c>
      <c r="J508" s="37"/>
      <c r="K508" s="31">
        <v>35000</v>
      </c>
      <c r="L508" s="31"/>
      <c r="M508" s="31">
        <v>35300</v>
      </c>
      <c r="N508" s="31">
        <v>36100</v>
      </c>
      <c r="O508" s="31">
        <v>37900</v>
      </c>
      <c r="P508" s="34">
        <v>41000</v>
      </c>
      <c r="Q508" s="145"/>
      <c r="R508" s="145">
        <v>42300</v>
      </c>
      <c r="S508" s="142">
        <v>44400</v>
      </c>
      <c r="T508" s="146">
        <v>51900</v>
      </c>
      <c r="U508" s="146">
        <v>56800</v>
      </c>
      <c r="V508" s="146"/>
      <c r="W508" s="30">
        <v>110700</v>
      </c>
      <c r="X508" s="30">
        <v>119700</v>
      </c>
      <c r="Y508" s="37">
        <v>132700</v>
      </c>
      <c r="Z508" s="37">
        <v>139900</v>
      </c>
      <c r="AA508" s="37"/>
      <c r="AB508" s="37">
        <v>148400</v>
      </c>
      <c r="AC508" s="30">
        <v>157500</v>
      </c>
      <c r="AD508" s="30">
        <v>175500</v>
      </c>
      <c r="AE508" s="3"/>
      <c r="AF508" s="3"/>
      <c r="AG508" s="3"/>
      <c r="AH508" s="3"/>
      <c r="AI508" s="3"/>
      <c r="AJ508" s="3"/>
      <c r="AK508" s="3"/>
      <c r="AL508" s="3"/>
      <c r="AO508" s="1">
        <f t="shared" si="134"/>
        <v>44800</v>
      </c>
      <c r="AP508" s="50"/>
      <c r="AQ508" s="50">
        <f t="shared" si="135"/>
        <v>44800</v>
      </c>
      <c r="AR508" s="50"/>
      <c r="AS508" s="1">
        <f t="shared" si="136"/>
        <v>44800</v>
      </c>
      <c r="AU508" s="1">
        <f t="shared" si="137"/>
        <v>44800</v>
      </c>
      <c r="AW508" s="1">
        <f t="shared" si="138"/>
        <v>44800</v>
      </c>
      <c r="AY508" s="1">
        <f t="shared" si="139"/>
        <v>44800</v>
      </c>
      <c r="BA508" s="1">
        <f t="shared" si="140"/>
        <v>44800</v>
      </c>
      <c r="BC508" s="1">
        <f t="shared" si="141"/>
        <v>44800</v>
      </c>
    </row>
    <row r="509" spans="3:55" hidden="1">
      <c r="C509" s="1">
        <f t="shared" si="142"/>
        <v>42200</v>
      </c>
      <c r="E509" s="1">
        <f t="shared" si="143"/>
        <v>42200</v>
      </c>
      <c r="F509" s="31">
        <v>76800</v>
      </c>
      <c r="G509" s="36">
        <v>90000</v>
      </c>
      <c r="H509" s="30">
        <v>68500</v>
      </c>
      <c r="I509" s="37">
        <v>107900</v>
      </c>
      <c r="J509" s="37"/>
      <c r="K509" s="31">
        <v>36100</v>
      </c>
      <c r="L509" s="31"/>
      <c r="M509" s="31">
        <v>36400</v>
      </c>
      <c r="N509" s="31">
        <v>37200</v>
      </c>
      <c r="O509" s="31">
        <v>39000</v>
      </c>
      <c r="P509" s="34">
        <v>42200</v>
      </c>
      <c r="Q509" s="145"/>
      <c r="R509" s="145">
        <v>43600</v>
      </c>
      <c r="S509" s="142">
        <v>45700</v>
      </c>
      <c r="T509" s="146">
        <v>53500</v>
      </c>
      <c r="U509" s="146">
        <v>58500</v>
      </c>
      <c r="V509" s="146"/>
      <c r="W509" s="30">
        <v>114000</v>
      </c>
      <c r="X509" s="30">
        <v>123300</v>
      </c>
      <c r="Y509" s="30">
        <v>136700</v>
      </c>
      <c r="Z509" s="30">
        <v>144100</v>
      </c>
      <c r="AA509" s="30"/>
      <c r="AB509" s="30">
        <v>152900</v>
      </c>
      <c r="AC509" s="37">
        <v>162200</v>
      </c>
      <c r="AD509" s="37">
        <v>180800</v>
      </c>
      <c r="AE509" s="3"/>
      <c r="AF509" s="3"/>
      <c r="AG509" s="3"/>
      <c r="AH509" s="3"/>
      <c r="AI509" s="3"/>
      <c r="AJ509" s="3"/>
      <c r="AK509" s="3"/>
      <c r="AL509" s="3"/>
      <c r="AO509" s="1">
        <f t="shared" si="134"/>
        <v>46100</v>
      </c>
      <c r="AP509" s="50"/>
      <c r="AQ509" s="50">
        <f t="shared" si="135"/>
        <v>46100</v>
      </c>
      <c r="AR509" s="50"/>
      <c r="AS509" s="1">
        <f t="shared" si="136"/>
        <v>46100</v>
      </c>
      <c r="AU509" s="1">
        <f t="shared" si="137"/>
        <v>46100</v>
      </c>
      <c r="AW509" s="1">
        <f t="shared" si="138"/>
        <v>46100</v>
      </c>
      <c r="AY509" s="1">
        <f t="shared" si="139"/>
        <v>46100</v>
      </c>
      <c r="BA509" s="1">
        <f t="shared" si="140"/>
        <v>46100</v>
      </c>
      <c r="BC509" s="1">
        <f t="shared" si="141"/>
        <v>46100</v>
      </c>
    </row>
    <row r="510" spans="3:55" hidden="1">
      <c r="C510" s="1">
        <f t="shared" si="142"/>
        <v>43500</v>
      </c>
      <c r="E510" s="1">
        <f t="shared" si="143"/>
        <v>43500</v>
      </c>
      <c r="F510" s="30">
        <v>79100</v>
      </c>
      <c r="G510" s="36">
        <v>92700</v>
      </c>
      <c r="H510" s="31">
        <v>70600</v>
      </c>
      <c r="I510" s="30">
        <v>111100</v>
      </c>
      <c r="J510" s="30"/>
      <c r="K510" s="34">
        <v>37200</v>
      </c>
      <c r="L510" s="34"/>
      <c r="M510" s="34">
        <v>37500</v>
      </c>
      <c r="N510" s="30">
        <v>38300</v>
      </c>
      <c r="O510" s="31">
        <v>40200</v>
      </c>
      <c r="P510" s="34">
        <v>43500</v>
      </c>
      <c r="Q510" s="145"/>
      <c r="R510" s="145">
        <v>44900</v>
      </c>
      <c r="S510" s="142">
        <v>47100</v>
      </c>
      <c r="T510" s="146">
        <v>55100</v>
      </c>
      <c r="U510" s="146">
        <v>60300</v>
      </c>
      <c r="V510" s="146"/>
      <c r="W510" s="30">
        <v>117400</v>
      </c>
      <c r="X510" s="30">
        <v>127000</v>
      </c>
      <c r="Y510" s="37">
        <v>140800</v>
      </c>
      <c r="Z510" s="37">
        <v>148400</v>
      </c>
      <c r="AA510" s="37"/>
      <c r="AB510" s="37">
        <v>157500</v>
      </c>
      <c r="AC510" s="37">
        <v>167100</v>
      </c>
      <c r="AD510" s="37">
        <v>186200</v>
      </c>
      <c r="AE510" s="3"/>
      <c r="AF510" s="3"/>
      <c r="AG510" s="3"/>
      <c r="AH510" s="3"/>
      <c r="AI510" s="3"/>
      <c r="AJ510" s="3"/>
      <c r="AK510" s="3"/>
      <c r="AL510" s="3"/>
      <c r="AO510" s="1">
        <f t="shared" si="134"/>
        <v>47500</v>
      </c>
      <c r="AP510" s="50"/>
      <c r="AQ510" s="50">
        <f t="shared" si="135"/>
        <v>47500</v>
      </c>
      <c r="AR510" s="50"/>
      <c r="AS510" s="1">
        <f t="shared" si="136"/>
        <v>47500</v>
      </c>
      <c r="AU510" s="1">
        <f t="shared" si="137"/>
        <v>47500</v>
      </c>
      <c r="AW510" s="1">
        <f t="shared" si="138"/>
        <v>47500</v>
      </c>
      <c r="AY510" s="1">
        <f t="shared" si="139"/>
        <v>47500</v>
      </c>
      <c r="BA510" s="1">
        <f t="shared" si="140"/>
        <v>47500</v>
      </c>
      <c r="BC510" s="1">
        <f t="shared" si="141"/>
        <v>47500</v>
      </c>
    </row>
    <row r="511" spans="3:55" hidden="1">
      <c r="C511" s="1">
        <f t="shared" si="142"/>
        <v>44800</v>
      </c>
      <c r="E511" s="1">
        <f t="shared" si="143"/>
        <v>44800</v>
      </c>
      <c r="F511" s="30">
        <v>81500</v>
      </c>
      <c r="G511" s="35">
        <v>95500</v>
      </c>
      <c r="H511" s="31">
        <v>72700</v>
      </c>
      <c r="I511" s="30">
        <v>114400</v>
      </c>
      <c r="J511" s="30"/>
      <c r="K511" s="34">
        <v>38300</v>
      </c>
      <c r="L511" s="34"/>
      <c r="M511" s="34">
        <v>38600</v>
      </c>
      <c r="N511" s="31">
        <v>39400</v>
      </c>
      <c r="O511" s="31">
        <v>41400</v>
      </c>
      <c r="P511" s="30">
        <v>44800</v>
      </c>
      <c r="Q511" s="35"/>
      <c r="R511" s="35">
        <v>46200</v>
      </c>
      <c r="S511" s="142">
        <v>48500</v>
      </c>
      <c r="T511" s="144">
        <v>56800</v>
      </c>
      <c r="U511" s="144">
        <v>62100</v>
      </c>
      <c r="V511" s="144"/>
      <c r="W511" s="37">
        <v>120900</v>
      </c>
      <c r="X511" s="37">
        <v>130800</v>
      </c>
      <c r="Y511" s="37">
        <v>145000</v>
      </c>
      <c r="Z511" s="37">
        <v>152900</v>
      </c>
      <c r="AA511" s="37"/>
      <c r="AB511" s="37">
        <v>162200</v>
      </c>
      <c r="AC511" s="30">
        <v>172100</v>
      </c>
      <c r="AD511" s="30">
        <v>191800</v>
      </c>
      <c r="AE511" s="3"/>
      <c r="AF511" s="3"/>
      <c r="AG511" s="3"/>
      <c r="AH511" s="3"/>
      <c r="AI511" s="3"/>
      <c r="AJ511" s="3"/>
      <c r="AK511" s="3"/>
      <c r="AL511" s="3"/>
      <c r="AO511" s="1">
        <f t="shared" si="134"/>
        <v>48900</v>
      </c>
      <c r="AP511" s="50"/>
      <c r="AQ511" s="50">
        <f t="shared" si="135"/>
        <v>48900</v>
      </c>
      <c r="AR511" s="50"/>
      <c r="AS511" s="1">
        <f t="shared" si="136"/>
        <v>48900</v>
      </c>
      <c r="AU511" s="1">
        <f t="shared" si="137"/>
        <v>48900</v>
      </c>
      <c r="AW511" s="1">
        <f t="shared" si="138"/>
        <v>48900</v>
      </c>
      <c r="AY511" s="1">
        <f t="shared" si="139"/>
        <v>48900</v>
      </c>
      <c r="BA511" s="1">
        <f t="shared" si="140"/>
        <v>48900</v>
      </c>
      <c r="BC511" s="1">
        <f t="shared" si="141"/>
        <v>48900</v>
      </c>
    </row>
    <row r="512" spans="3:55" hidden="1">
      <c r="C512" s="1">
        <f t="shared" si="142"/>
        <v>46100</v>
      </c>
      <c r="E512" s="1">
        <f t="shared" si="143"/>
        <v>46100</v>
      </c>
      <c r="F512" s="31">
        <v>83900</v>
      </c>
      <c r="G512" s="35">
        <v>98400</v>
      </c>
      <c r="H512" s="31">
        <v>74900</v>
      </c>
      <c r="I512" s="30">
        <v>117800</v>
      </c>
      <c r="J512" s="30"/>
      <c r="K512" s="34">
        <v>39400</v>
      </c>
      <c r="L512" s="34"/>
      <c r="M512" s="34">
        <v>39800</v>
      </c>
      <c r="N512" s="31">
        <v>40600</v>
      </c>
      <c r="O512" s="31">
        <v>42600</v>
      </c>
      <c r="P512" s="34">
        <v>46100</v>
      </c>
      <c r="Q512" s="145"/>
      <c r="R512" s="145">
        <v>47600</v>
      </c>
      <c r="S512" s="142">
        <v>50000</v>
      </c>
      <c r="T512" s="146">
        <v>58500</v>
      </c>
      <c r="U512" s="146">
        <v>64000</v>
      </c>
      <c r="V512" s="146"/>
      <c r="W512" s="37">
        <v>124500</v>
      </c>
      <c r="X512" s="37">
        <v>134700</v>
      </c>
      <c r="Y512" s="37">
        <v>149400</v>
      </c>
      <c r="Z512" s="37">
        <v>157500</v>
      </c>
      <c r="AA512" s="37"/>
      <c r="AB512" s="37">
        <v>167100</v>
      </c>
      <c r="AC512" s="30">
        <v>177300</v>
      </c>
      <c r="AD512" s="30">
        <v>197600</v>
      </c>
      <c r="AE512" s="3"/>
      <c r="AF512" s="3"/>
      <c r="AG512" s="3"/>
      <c r="AH512" s="3"/>
      <c r="AI512" s="3"/>
      <c r="AJ512" s="3"/>
      <c r="AK512" s="3"/>
      <c r="AL512" s="3"/>
      <c r="AO512" s="1">
        <f t="shared" si="134"/>
        <v>50400</v>
      </c>
      <c r="AP512" s="50"/>
      <c r="AQ512" s="50">
        <f t="shared" si="135"/>
        <v>50400</v>
      </c>
      <c r="AR512" s="50"/>
      <c r="AS512" s="1">
        <f t="shared" si="136"/>
        <v>50400</v>
      </c>
      <c r="AU512" s="1">
        <f t="shared" si="137"/>
        <v>50400</v>
      </c>
      <c r="AW512" s="1">
        <f t="shared" si="138"/>
        <v>50400</v>
      </c>
      <c r="AY512" s="1">
        <f t="shared" si="139"/>
        <v>50400</v>
      </c>
      <c r="BA512" s="1">
        <f t="shared" si="140"/>
        <v>50400</v>
      </c>
      <c r="BC512" s="1">
        <f t="shared" si="141"/>
        <v>50400</v>
      </c>
    </row>
    <row r="513" spans="1:55" hidden="1">
      <c r="C513" s="1">
        <f t="shared" si="142"/>
        <v>47500</v>
      </c>
      <c r="E513" s="1">
        <f t="shared" si="143"/>
        <v>47500</v>
      </c>
      <c r="F513" s="30">
        <v>86400</v>
      </c>
      <c r="G513" s="35">
        <v>101400</v>
      </c>
      <c r="H513" s="31">
        <v>77100</v>
      </c>
      <c r="I513" s="37">
        <v>121300</v>
      </c>
      <c r="J513" s="37"/>
      <c r="K513" s="31">
        <v>40600</v>
      </c>
      <c r="L513" s="31"/>
      <c r="M513" s="31">
        <v>41000</v>
      </c>
      <c r="N513" s="31">
        <v>41800</v>
      </c>
      <c r="O513" s="31">
        <v>43900</v>
      </c>
      <c r="P513" s="34">
        <v>47500</v>
      </c>
      <c r="Q513" s="145"/>
      <c r="R513" s="145">
        <v>49000</v>
      </c>
      <c r="S513" s="142">
        <v>51500</v>
      </c>
      <c r="T513" s="146">
        <v>60300</v>
      </c>
      <c r="U513" s="146">
        <v>65900</v>
      </c>
      <c r="V513" s="146"/>
      <c r="W513" s="37">
        <v>128200</v>
      </c>
      <c r="X513" s="37">
        <v>138700</v>
      </c>
      <c r="Y513" s="30">
        <v>153900</v>
      </c>
      <c r="Z513" s="30">
        <v>162200</v>
      </c>
      <c r="AA513" s="30"/>
      <c r="AB513" s="30">
        <v>172100</v>
      </c>
      <c r="AC513" s="30">
        <v>182600</v>
      </c>
      <c r="AD513" s="30">
        <v>203500</v>
      </c>
      <c r="AE513" s="3"/>
      <c r="AF513" s="3"/>
      <c r="AG513" s="3"/>
      <c r="AH513" s="3"/>
      <c r="AI513" s="3"/>
      <c r="AJ513" s="3"/>
      <c r="AK513" s="3"/>
      <c r="AL513" s="3"/>
      <c r="AO513" s="1">
        <f t="shared" si="134"/>
        <v>51900</v>
      </c>
      <c r="AP513" s="50"/>
      <c r="AQ513" s="50">
        <f t="shared" si="135"/>
        <v>51900</v>
      </c>
      <c r="AR513" s="50"/>
      <c r="AS513" s="1">
        <f t="shared" si="136"/>
        <v>51900</v>
      </c>
      <c r="AU513" s="1">
        <f t="shared" si="137"/>
        <v>51900</v>
      </c>
      <c r="AW513" s="1">
        <f t="shared" si="138"/>
        <v>51900</v>
      </c>
      <c r="AY513" s="1">
        <f t="shared" si="139"/>
        <v>51900</v>
      </c>
      <c r="BA513" s="1">
        <f t="shared" si="140"/>
        <v>51900</v>
      </c>
      <c r="BC513" s="1">
        <f t="shared" si="141"/>
        <v>51900</v>
      </c>
    </row>
    <row r="514" spans="1:55" hidden="1">
      <c r="C514" s="1">
        <f t="shared" si="142"/>
        <v>48900</v>
      </c>
      <c r="E514" s="1">
        <f t="shared" si="143"/>
        <v>48900</v>
      </c>
      <c r="F514" s="30">
        <v>89000</v>
      </c>
      <c r="G514" s="35">
        <v>104400</v>
      </c>
      <c r="H514" s="31">
        <v>79400</v>
      </c>
      <c r="I514" s="37">
        <v>124900</v>
      </c>
      <c r="J514" s="37"/>
      <c r="K514" s="31">
        <v>41800</v>
      </c>
      <c r="L514" s="31"/>
      <c r="M514" s="31">
        <v>42200</v>
      </c>
      <c r="N514" s="31">
        <v>43100</v>
      </c>
      <c r="O514" s="30">
        <v>45200</v>
      </c>
      <c r="P514" s="31">
        <v>48900</v>
      </c>
      <c r="Q514" s="36"/>
      <c r="R514" s="36">
        <v>50500</v>
      </c>
      <c r="S514" s="142">
        <v>53000</v>
      </c>
      <c r="T514" s="143">
        <v>62100</v>
      </c>
      <c r="U514" s="143">
        <v>67900</v>
      </c>
      <c r="V514" s="143"/>
      <c r="W514" s="30">
        <v>132000</v>
      </c>
      <c r="X514" s="30">
        <v>142900</v>
      </c>
      <c r="Y514" s="37">
        <v>158500</v>
      </c>
      <c r="Z514" s="37">
        <v>167100</v>
      </c>
      <c r="AA514" s="37"/>
      <c r="AB514" s="37">
        <v>177300</v>
      </c>
      <c r="AC514" s="30">
        <v>188100</v>
      </c>
      <c r="AD514" s="30"/>
      <c r="AE514" s="3"/>
      <c r="AF514" s="3"/>
      <c r="AG514" s="3"/>
      <c r="AH514" s="3"/>
      <c r="AI514" s="3"/>
      <c r="AJ514" s="3"/>
      <c r="AK514" s="3"/>
      <c r="AL514" s="3"/>
      <c r="AO514" s="1">
        <f t="shared" si="134"/>
        <v>53500</v>
      </c>
      <c r="AP514" s="50"/>
      <c r="AQ514" s="50">
        <f t="shared" si="135"/>
        <v>53500</v>
      </c>
      <c r="AR514" s="50"/>
      <c r="AS514" s="1">
        <f t="shared" si="136"/>
        <v>53500</v>
      </c>
      <c r="AU514" s="1">
        <f t="shared" si="137"/>
        <v>53500</v>
      </c>
      <c r="AW514" s="1">
        <f t="shared" si="138"/>
        <v>53500</v>
      </c>
      <c r="AY514" s="1">
        <f t="shared" si="139"/>
        <v>53500</v>
      </c>
      <c r="BA514" s="1">
        <f t="shared" si="140"/>
        <v>53500</v>
      </c>
      <c r="BC514" s="1">
        <f t="shared" si="141"/>
        <v>53500</v>
      </c>
    </row>
    <row r="515" spans="1:55" hidden="1">
      <c r="C515" s="1">
        <f t="shared" si="142"/>
        <v>50400</v>
      </c>
      <c r="E515" s="1">
        <f t="shared" si="143"/>
        <v>50400</v>
      </c>
      <c r="F515" s="30">
        <v>91700</v>
      </c>
      <c r="G515" s="35">
        <v>107500</v>
      </c>
      <c r="H515" s="30">
        <v>81800</v>
      </c>
      <c r="I515" s="37">
        <v>128600</v>
      </c>
      <c r="J515" s="37"/>
      <c r="K515" s="31">
        <v>43100</v>
      </c>
      <c r="L515" s="31"/>
      <c r="M515" s="31">
        <v>43500</v>
      </c>
      <c r="N515" s="31">
        <v>44400</v>
      </c>
      <c r="O515" s="31">
        <v>46600</v>
      </c>
      <c r="P515" s="30">
        <v>50400</v>
      </c>
      <c r="Q515" s="35"/>
      <c r="R515" s="35">
        <v>52000</v>
      </c>
      <c r="S515" s="142">
        <v>54600</v>
      </c>
      <c r="T515" s="144">
        <v>64000</v>
      </c>
      <c r="U515" s="144">
        <v>69900</v>
      </c>
      <c r="V515" s="144"/>
      <c r="W515" s="37">
        <v>136000</v>
      </c>
      <c r="X515" s="37">
        <v>147200</v>
      </c>
      <c r="Y515" s="37">
        <v>163300</v>
      </c>
      <c r="Z515" s="37">
        <v>172100</v>
      </c>
      <c r="AA515" s="37"/>
      <c r="AB515" s="37">
        <v>182600</v>
      </c>
      <c r="AC515" s="30">
        <v>193700</v>
      </c>
      <c r="AD515" s="30"/>
      <c r="AE515" s="3"/>
      <c r="AF515" s="3"/>
      <c r="AG515" s="3"/>
      <c r="AH515" s="3"/>
      <c r="AI515" s="3"/>
      <c r="AJ515" s="3"/>
      <c r="AK515" s="3"/>
      <c r="AL515" s="3"/>
      <c r="AO515" s="1">
        <f t="shared" si="134"/>
        <v>55100</v>
      </c>
      <c r="AP515" s="50"/>
      <c r="AQ515" s="50">
        <f t="shared" si="135"/>
        <v>55100</v>
      </c>
      <c r="AR515" s="50"/>
      <c r="AS515" s="1">
        <f t="shared" si="136"/>
        <v>55100</v>
      </c>
      <c r="AU515" s="1">
        <f t="shared" si="137"/>
        <v>55100</v>
      </c>
      <c r="AW515" s="1">
        <f t="shared" si="138"/>
        <v>55100</v>
      </c>
      <c r="AY515" s="1">
        <f t="shared" si="139"/>
        <v>55100</v>
      </c>
      <c r="BA515" s="1">
        <f t="shared" si="140"/>
        <v>55100</v>
      </c>
      <c r="BC515" s="1">
        <f t="shared" si="141"/>
        <v>55100</v>
      </c>
    </row>
    <row r="516" spans="1:55" hidden="1">
      <c r="C516" s="1">
        <f t="shared" si="142"/>
        <v>51900</v>
      </c>
      <c r="E516" s="1">
        <f t="shared" si="143"/>
        <v>51900</v>
      </c>
      <c r="F516" s="30">
        <v>94500</v>
      </c>
      <c r="G516" s="35">
        <v>110700</v>
      </c>
      <c r="H516" s="31">
        <v>84300</v>
      </c>
      <c r="I516" s="30">
        <v>132500</v>
      </c>
      <c r="J516" s="30"/>
      <c r="K516" s="31">
        <v>44400</v>
      </c>
      <c r="L516" s="31"/>
      <c r="M516" s="31">
        <v>44800</v>
      </c>
      <c r="N516" s="34">
        <v>45700</v>
      </c>
      <c r="O516" s="31">
        <v>48000</v>
      </c>
      <c r="P516" s="31">
        <v>51900</v>
      </c>
      <c r="Q516" s="36"/>
      <c r="R516" s="36">
        <v>53600</v>
      </c>
      <c r="S516" s="142">
        <v>56200</v>
      </c>
      <c r="T516" s="143">
        <v>65900</v>
      </c>
      <c r="U516" s="143">
        <v>72000</v>
      </c>
      <c r="V516" s="143"/>
      <c r="W516" s="37">
        <v>140100</v>
      </c>
      <c r="X516" s="37">
        <v>151600</v>
      </c>
      <c r="Y516" s="37">
        <v>168200</v>
      </c>
      <c r="Z516" s="37">
        <v>177300</v>
      </c>
      <c r="AA516" s="37"/>
      <c r="AB516" s="37">
        <v>188100</v>
      </c>
      <c r="AC516" s="37">
        <v>199500</v>
      </c>
      <c r="AD516" s="37"/>
      <c r="AE516" s="3"/>
      <c r="AF516" s="3"/>
      <c r="AG516" s="3"/>
      <c r="AH516" s="3"/>
      <c r="AI516" s="3"/>
      <c r="AJ516" s="3"/>
      <c r="AK516" s="3"/>
      <c r="AL516" s="3"/>
      <c r="AO516" s="1">
        <f t="shared" si="134"/>
        <v>56800</v>
      </c>
      <c r="AP516" s="50"/>
      <c r="AQ516" s="50">
        <f t="shared" si="135"/>
        <v>56800</v>
      </c>
      <c r="AR516" s="50"/>
      <c r="AS516" s="1">
        <f t="shared" si="136"/>
        <v>56800</v>
      </c>
      <c r="AU516" s="1">
        <f t="shared" si="137"/>
        <v>56800</v>
      </c>
      <c r="AW516" s="1">
        <f t="shared" si="138"/>
        <v>56800</v>
      </c>
      <c r="AY516" s="1">
        <f t="shared" si="139"/>
        <v>56800</v>
      </c>
      <c r="BA516" s="1">
        <f t="shared" si="140"/>
        <v>56800</v>
      </c>
      <c r="BC516" s="1">
        <f t="shared" si="141"/>
        <v>56800</v>
      </c>
    </row>
    <row r="517" spans="1:55" hidden="1">
      <c r="C517" s="1">
        <f t="shared" si="142"/>
        <v>53500</v>
      </c>
      <c r="E517" s="1">
        <f t="shared" si="143"/>
        <v>53500</v>
      </c>
      <c r="F517" s="30">
        <v>97300</v>
      </c>
      <c r="G517" s="35">
        <v>114000</v>
      </c>
      <c r="H517" s="31">
        <v>86800</v>
      </c>
      <c r="I517" s="30">
        <v>136500</v>
      </c>
      <c r="J517" s="30"/>
      <c r="K517" s="31">
        <v>45700</v>
      </c>
      <c r="L517" s="31"/>
      <c r="M517" s="31">
        <v>46100</v>
      </c>
      <c r="N517" s="30">
        <v>47100</v>
      </c>
      <c r="O517" s="31">
        <v>49400</v>
      </c>
      <c r="P517" s="31">
        <v>53500</v>
      </c>
      <c r="Q517" s="36"/>
      <c r="R517" s="36">
        <v>55200</v>
      </c>
      <c r="S517" s="142">
        <v>57900</v>
      </c>
      <c r="T517" s="143">
        <v>67900</v>
      </c>
      <c r="U517" s="143">
        <v>74200</v>
      </c>
      <c r="V517" s="143"/>
      <c r="W517" s="37">
        <v>144300</v>
      </c>
      <c r="X517" s="37">
        <v>156100</v>
      </c>
      <c r="Y517" s="37">
        <v>173200</v>
      </c>
      <c r="Z517" s="37">
        <v>182600</v>
      </c>
      <c r="AA517" s="37"/>
      <c r="AB517" s="37">
        <v>193700</v>
      </c>
      <c r="AC517" s="31"/>
      <c r="AD517" s="31"/>
      <c r="AE517" s="3"/>
      <c r="AF517" s="3"/>
      <c r="AG517" s="3"/>
      <c r="AH517" s="3"/>
      <c r="AI517" s="3"/>
      <c r="AJ517" s="3"/>
      <c r="AK517" s="3"/>
      <c r="AL517" s="3"/>
      <c r="AO517" s="1">
        <f t="shared" si="134"/>
        <v>58500</v>
      </c>
      <c r="AP517" s="50"/>
      <c r="AQ517" s="50">
        <f t="shared" si="135"/>
        <v>58500</v>
      </c>
      <c r="AR517" s="50"/>
      <c r="AS517" s="1">
        <f t="shared" si="136"/>
        <v>58500</v>
      </c>
      <c r="AU517" s="1">
        <f t="shared" si="137"/>
        <v>58500</v>
      </c>
      <c r="AW517" s="1">
        <f t="shared" si="138"/>
        <v>58500</v>
      </c>
      <c r="AY517" s="1">
        <f t="shared" si="139"/>
        <v>58500</v>
      </c>
      <c r="BA517" s="1">
        <f t="shared" si="140"/>
        <v>58500</v>
      </c>
      <c r="BC517" s="1">
        <f t="shared" si="141"/>
        <v>58500</v>
      </c>
    </row>
    <row r="518" spans="1:55" hidden="1">
      <c r="C518" s="1">
        <f t="shared" si="142"/>
        <v>55100</v>
      </c>
      <c r="E518" s="1">
        <f t="shared" si="143"/>
        <v>55100</v>
      </c>
      <c r="F518" s="30">
        <v>100200</v>
      </c>
      <c r="G518" s="35">
        <v>117400</v>
      </c>
      <c r="H518" s="30">
        <v>89400</v>
      </c>
      <c r="I518" s="37">
        <v>140600</v>
      </c>
      <c r="J518" s="37"/>
      <c r="K518" s="31">
        <v>47100</v>
      </c>
      <c r="L518" s="31"/>
      <c r="M518" s="31">
        <v>47500</v>
      </c>
      <c r="N518" s="34">
        <v>48500</v>
      </c>
      <c r="O518" s="31">
        <v>50900</v>
      </c>
      <c r="P518" s="31">
        <v>55100</v>
      </c>
      <c r="Q518" s="36"/>
      <c r="R518" s="36">
        <v>56900</v>
      </c>
      <c r="S518" s="142">
        <v>59600</v>
      </c>
      <c r="T518" s="143">
        <v>69900</v>
      </c>
      <c r="U518" s="143">
        <v>76400</v>
      </c>
      <c r="V518" s="143"/>
      <c r="W518" s="37">
        <v>148600</v>
      </c>
      <c r="X518" s="37">
        <v>160800</v>
      </c>
      <c r="Y518" s="30">
        <v>178400</v>
      </c>
      <c r="Z518" s="30">
        <v>188100</v>
      </c>
      <c r="AA518" s="30"/>
      <c r="AB518" s="30">
        <v>199500</v>
      </c>
      <c r="AC518" s="31"/>
      <c r="AD518" s="31"/>
      <c r="AE518" s="3"/>
      <c r="AF518" s="3"/>
      <c r="AG518" s="3"/>
      <c r="AH518" s="3"/>
      <c r="AI518" s="3"/>
      <c r="AJ518" s="3"/>
      <c r="AK518" s="3"/>
      <c r="AL518" s="3"/>
      <c r="AO518" s="1">
        <f t="shared" si="134"/>
        <v>60300</v>
      </c>
      <c r="AP518" s="50"/>
      <c r="AQ518" s="50">
        <f t="shared" si="135"/>
        <v>60300</v>
      </c>
      <c r="AR518" s="50"/>
      <c r="AS518" s="1">
        <f t="shared" si="136"/>
        <v>60300</v>
      </c>
      <c r="AU518" s="1">
        <f t="shared" si="137"/>
        <v>60300</v>
      </c>
      <c r="AW518" s="1">
        <f t="shared" si="138"/>
        <v>60300</v>
      </c>
      <c r="AY518" s="1">
        <f t="shared" si="139"/>
        <v>60300</v>
      </c>
      <c r="BA518" s="1">
        <f t="shared" si="140"/>
        <v>60300</v>
      </c>
      <c r="BC518" s="1">
        <f t="shared" si="141"/>
        <v>60300</v>
      </c>
    </row>
    <row r="519" spans="1:55" hidden="1">
      <c r="C519" s="1">
        <f t="shared" si="142"/>
        <v>56800</v>
      </c>
      <c r="E519" s="1">
        <f t="shared" si="143"/>
        <v>56800</v>
      </c>
      <c r="F519" s="30">
        <v>103200</v>
      </c>
      <c r="G519" s="35">
        <v>120900</v>
      </c>
      <c r="H519" s="30">
        <v>92100</v>
      </c>
      <c r="I519" s="37">
        <v>144800</v>
      </c>
      <c r="J519" s="37"/>
      <c r="K519" s="31">
        <v>48500</v>
      </c>
      <c r="L519" s="31"/>
      <c r="M519" s="31">
        <v>48900</v>
      </c>
      <c r="N519" s="34">
        <v>50000</v>
      </c>
      <c r="O519" s="31">
        <v>52400</v>
      </c>
      <c r="P519" s="31">
        <v>56800</v>
      </c>
      <c r="Q519" s="36"/>
      <c r="R519" s="36">
        <v>58600</v>
      </c>
      <c r="S519" s="142">
        <v>61400</v>
      </c>
      <c r="T519" s="143">
        <v>72000</v>
      </c>
      <c r="U519" s="143">
        <v>78700</v>
      </c>
      <c r="V519" s="143"/>
      <c r="W519" s="37">
        <v>153100</v>
      </c>
      <c r="X519" s="37">
        <v>165600</v>
      </c>
      <c r="Y519" s="37">
        <v>183800</v>
      </c>
      <c r="Z519" s="37">
        <v>193700</v>
      </c>
      <c r="AA519" s="37"/>
      <c r="AB519" s="37"/>
      <c r="AC519" s="148"/>
      <c r="AD519" s="148"/>
      <c r="AE519" s="3"/>
      <c r="AF519" s="3"/>
      <c r="AG519" s="3"/>
      <c r="AH519" s="3"/>
      <c r="AI519" s="3"/>
      <c r="AJ519" s="3"/>
      <c r="AK519" s="3"/>
      <c r="AL519" s="3"/>
      <c r="AO519" s="1">
        <f t="shared" si="134"/>
        <v>62100</v>
      </c>
      <c r="AP519" s="50"/>
      <c r="AQ519" s="50">
        <f t="shared" si="135"/>
        <v>62100</v>
      </c>
      <c r="AR519" s="50"/>
      <c r="AS519" s="1">
        <f t="shared" si="136"/>
        <v>62100</v>
      </c>
      <c r="AU519" s="1">
        <f t="shared" si="137"/>
        <v>62100</v>
      </c>
      <c r="AW519" s="1">
        <f t="shared" si="138"/>
        <v>62100</v>
      </c>
      <c r="AY519" s="1">
        <f t="shared" si="139"/>
        <v>62100</v>
      </c>
      <c r="BA519" s="1">
        <f t="shared" si="140"/>
        <v>62100</v>
      </c>
      <c r="BC519" s="1">
        <f t="shared" si="141"/>
        <v>62100</v>
      </c>
    </row>
    <row r="520" spans="1:55" hidden="1">
      <c r="C520" s="1">
        <f t="shared" si="142"/>
        <v>58500</v>
      </c>
      <c r="E520" s="1">
        <f t="shared" si="143"/>
        <v>58500</v>
      </c>
      <c r="F520" s="30">
        <v>106300</v>
      </c>
      <c r="G520" s="145">
        <v>124500</v>
      </c>
      <c r="H520" s="31">
        <v>94900</v>
      </c>
      <c r="I520" s="37">
        <v>149100</v>
      </c>
      <c r="J520" s="37"/>
      <c r="K520" s="31">
        <v>50000</v>
      </c>
      <c r="L520" s="31"/>
      <c r="M520" s="31">
        <v>50400</v>
      </c>
      <c r="N520" s="34">
        <v>51500</v>
      </c>
      <c r="O520" s="30">
        <v>54000</v>
      </c>
      <c r="P520" s="31">
        <v>58500</v>
      </c>
      <c r="Q520" s="36"/>
      <c r="R520" s="36">
        <v>60400</v>
      </c>
      <c r="S520" s="142">
        <v>63200</v>
      </c>
      <c r="T520" s="143">
        <v>74200</v>
      </c>
      <c r="U520" s="143">
        <v>81100</v>
      </c>
      <c r="V520" s="143"/>
      <c r="W520" s="37">
        <v>157700</v>
      </c>
      <c r="X520" s="37">
        <v>170600</v>
      </c>
      <c r="Y520" s="30">
        <v>189300</v>
      </c>
      <c r="Z520" s="30">
        <v>199500</v>
      </c>
      <c r="AA520" s="30"/>
      <c r="AB520" s="30"/>
      <c r="AC520" s="148"/>
      <c r="AD520" s="148"/>
      <c r="AE520" s="3"/>
      <c r="AF520" s="3"/>
      <c r="AG520" s="3"/>
      <c r="AH520" s="3"/>
      <c r="AI520" s="3"/>
      <c r="AJ520" s="3"/>
      <c r="AK520" s="3"/>
      <c r="AL520" s="3"/>
      <c r="AO520" s="1">
        <f t="shared" si="134"/>
        <v>64000</v>
      </c>
      <c r="AP520" s="50"/>
      <c r="AQ520" s="50">
        <f t="shared" si="135"/>
        <v>64000</v>
      </c>
      <c r="AR520" s="50"/>
      <c r="AS520" s="1">
        <f t="shared" si="136"/>
        <v>64000</v>
      </c>
      <c r="AU520" s="1">
        <f t="shared" si="137"/>
        <v>64000</v>
      </c>
      <c r="AW520" s="1">
        <f t="shared" si="138"/>
        <v>64000</v>
      </c>
      <c r="AY520" s="1">
        <f t="shared" si="139"/>
        <v>64000</v>
      </c>
      <c r="BA520" s="1">
        <f t="shared" si="140"/>
        <v>64000</v>
      </c>
      <c r="BC520" s="1">
        <f t="shared" si="141"/>
        <v>64000</v>
      </c>
    </row>
    <row r="521" spans="1:55" hidden="1">
      <c r="C521" s="1">
        <f t="shared" si="142"/>
        <v>60300</v>
      </c>
      <c r="E521" s="1">
        <f t="shared" si="143"/>
        <v>60300</v>
      </c>
      <c r="F521" s="30">
        <v>109500</v>
      </c>
      <c r="G521" s="35">
        <v>128200</v>
      </c>
      <c r="H521" s="30">
        <v>97700</v>
      </c>
      <c r="I521" s="30">
        <v>153600</v>
      </c>
      <c r="J521" s="30"/>
      <c r="K521" s="31">
        <v>51500</v>
      </c>
      <c r="L521" s="31"/>
      <c r="M521" s="31">
        <v>51900</v>
      </c>
      <c r="N521" s="34">
        <v>53000</v>
      </c>
      <c r="O521" s="33">
        <v>55600</v>
      </c>
      <c r="P521" s="31">
        <v>60300</v>
      </c>
      <c r="Q521" s="36"/>
      <c r="R521" s="36">
        <v>62200</v>
      </c>
      <c r="S521" s="142">
        <v>65100</v>
      </c>
      <c r="T521" s="143">
        <v>76400</v>
      </c>
      <c r="U521" s="143">
        <v>83500</v>
      </c>
      <c r="V521" s="143"/>
      <c r="W521" s="37">
        <v>162400</v>
      </c>
      <c r="X521" s="37">
        <v>175700</v>
      </c>
      <c r="Y521" s="37">
        <v>195000</v>
      </c>
      <c r="Z521" s="37"/>
      <c r="AA521" s="37"/>
      <c r="AB521" s="37"/>
      <c r="AC521" s="148"/>
      <c r="AD521" s="148"/>
      <c r="AE521" s="3"/>
      <c r="AF521" s="3"/>
      <c r="AG521" s="3"/>
      <c r="AH521" s="3"/>
      <c r="AI521" s="3"/>
      <c r="AJ521" s="3"/>
      <c r="AK521" s="3"/>
      <c r="AL521" s="3"/>
      <c r="AO521" s="1">
        <f t="shared" si="134"/>
        <v>0</v>
      </c>
      <c r="AP521" s="50"/>
      <c r="AQ521" s="50">
        <f t="shared" si="135"/>
        <v>0</v>
      </c>
      <c r="AR521" s="50"/>
      <c r="AS521" s="1">
        <f t="shared" si="136"/>
        <v>0</v>
      </c>
      <c r="AU521" s="1">
        <f t="shared" si="137"/>
        <v>0</v>
      </c>
      <c r="AW521" s="1">
        <f t="shared" si="138"/>
        <v>0</v>
      </c>
      <c r="AY521" s="1">
        <f t="shared" si="139"/>
        <v>0</v>
      </c>
      <c r="BA521" s="1">
        <f t="shared" si="140"/>
        <v>0</v>
      </c>
      <c r="BC521" s="1">
        <f t="shared" si="141"/>
        <v>0</v>
      </c>
    </row>
    <row r="522" spans="1:55" hidden="1">
      <c r="A522" s="3"/>
      <c r="B522" s="3"/>
      <c r="C522" s="1">
        <f t="shared" si="142"/>
        <v>62100</v>
      </c>
      <c r="D522" s="3"/>
      <c r="E522" s="1">
        <f t="shared" si="143"/>
        <v>62100</v>
      </c>
      <c r="F522" s="34">
        <v>112800</v>
      </c>
      <c r="G522" s="35">
        <v>132000</v>
      </c>
      <c r="H522" s="30">
        <v>100600</v>
      </c>
      <c r="I522" s="30">
        <v>158200</v>
      </c>
      <c r="J522" s="30"/>
      <c r="K522" s="31">
        <v>53000</v>
      </c>
      <c r="L522" s="31"/>
      <c r="M522" s="31">
        <v>53500</v>
      </c>
      <c r="N522" s="34">
        <v>54600</v>
      </c>
      <c r="O522" s="33">
        <v>57300</v>
      </c>
      <c r="P522" s="31">
        <v>62100</v>
      </c>
      <c r="Q522" s="36"/>
      <c r="R522" s="36">
        <v>64100</v>
      </c>
      <c r="S522" s="142">
        <v>67100</v>
      </c>
      <c r="T522" s="143">
        <v>78700</v>
      </c>
      <c r="U522" s="143">
        <v>86000</v>
      </c>
      <c r="V522" s="143"/>
      <c r="W522" s="37">
        <v>167300</v>
      </c>
      <c r="X522" s="37">
        <v>181000</v>
      </c>
      <c r="Y522" s="31"/>
      <c r="Z522" s="31"/>
      <c r="AA522" s="31"/>
      <c r="AB522" s="31"/>
      <c r="AC522" s="148"/>
      <c r="AD522" s="148"/>
      <c r="AE522" s="3"/>
      <c r="AF522" s="3"/>
      <c r="AG522" s="3"/>
      <c r="AH522" s="3"/>
      <c r="AI522" s="3"/>
      <c r="AJ522" s="3"/>
      <c r="AK522" s="3"/>
      <c r="AL522" s="3"/>
      <c r="AO522" s="1">
        <f t="shared" si="134"/>
        <v>0</v>
      </c>
      <c r="AP522" s="50"/>
      <c r="AQ522" s="50">
        <f t="shared" si="135"/>
        <v>0</v>
      </c>
      <c r="AR522" s="50"/>
      <c r="AS522" s="1">
        <f t="shared" si="136"/>
        <v>0</v>
      </c>
      <c r="AU522" s="1">
        <f t="shared" si="137"/>
        <v>0</v>
      </c>
      <c r="AW522" s="1">
        <f t="shared" si="138"/>
        <v>0</v>
      </c>
      <c r="AY522" s="1">
        <f t="shared" si="139"/>
        <v>0</v>
      </c>
      <c r="BA522" s="1">
        <f t="shared" si="140"/>
        <v>0</v>
      </c>
      <c r="BC522" s="1">
        <f t="shared" si="141"/>
        <v>0</v>
      </c>
    </row>
    <row r="523" spans="1:55" hidden="1">
      <c r="A523" s="3"/>
      <c r="B523" s="3"/>
      <c r="C523" s="1">
        <f t="shared" si="142"/>
        <v>64000</v>
      </c>
      <c r="D523" s="3"/>
      <c r="E523" s="1">
        <f t="shared" si="143"/>
        <v>64000</v>
      </c>
      <c r="F523" s="30">
        <v>116200</v>
      </c>
      <c r="G523" s="35">
        <v>136000</v>
      </c>
      <c r="H523" s="30">
        <v>103600</v>
      </c>
      <c r="I523" s="37">
        <v>162900</v>
      </c>
      <c r="J523" s="37"/>
      <c r="K523" s="31">
        <v>54600</v>
      </c>
      <c r="L523" s="31"/>
      <c r="M523" s="31">
        <v>55100</v>
      </c>
      <c r="N523" s="31">
        <v>56200</v>
      </c>
      <c r="O523" s="33">
        <v>59000</v>
      </c>
      <c r="P523" s="31">
        <v>64000</v>
      </c>
      <c r="Q523" s="36"/>
      <c r="R523" s="36">
        <v>66000</v>
      </c>
      <c r="S523" s="142">
        <v>69100</v>
      </c>
      <c r="T523" s="143">
        <v>81100</v>
      </c>
      <c r="U523" s="143">
        <v>88600</v>
      </c>
      <c r="V523" s="143"/>
      <c r="W523" s="37">
        <v>172300</v>
      </c>
      <c r="X523" s="37">
        <v>186400</v>
      </c>
      <c r="Y523" s="31"/>
      <c r="Z523" s="31"/>
      <c r="AA523" s="31"/>
      <c r="AB523" s="31"/>
      <c r="AC523" s="148"/>
      <c r="AD523" s="148"/>
      <c r="AE523" s="3"/>
      <c r="AF523" s="3"/>
      <c r="AG523" s="3"/>
      <c r="AH523" s="3"/>
      <c r="AI523" s="3"/>
      <c r="AJ523" s="3"/>
      <c r="AK523" s="3"/>
      <c r="AL523" s="3"/>
      <c r="AO523" s="1">
        <f t="shared" si="134"/>
        <v>0</v>
      </c>
      <c r="AP523" s="50"/>
      <c r="AQ523" s="50">
        <f t="shared" si="135"/>
        <v>0</v>
      </c>
      <c r="AR523" s="50"/>
      <c r="AS523" s="1">
        <f t="shared" si="136"/>
        <v>0</v>
      </c>
      <c r="AU523" s="1">
        <f t="shared" si="137"/>
        <v>0</v>
      </c>
      <c r="AW523" s="1">
        <f t="shared" si="138"/>
        <v>0</v>
      </c>
      <c r="AY523" s="1">
        <f t="shared" si="139"/>
        <v>0</v>
      </c>
      <c r="BA523" s="1">
        <f t="shared" si="140"/>
        <v>0</v>
      </c>
      <c r="BC523" s="1">
        <f t="shared" si="141"/>
        <v>0</v>
      </c>
    </row>
    <row r="524" spans="1:55" hidden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N524" s="50"/>
      <c r="AO524" s="1">
        <f t="shared" si="134"/>
        <v>0</v>
      </c>
      <c r="AP524" s="50"/>
      <c r="AQ524" s="50">
        <f t="shared" si="135"/>
        <v>0</v>
      </c>
      <c r="AS524" s="1">
        <f t="shared" si="136"/>
        <v>0</v>
      </c>
      <c r="AU524" s="1">
        <f t="shared" si="137"/>
        <v>0</v>
      </c>
      <c r="AW524" s="1">
        <f t="shared" si="138"/>
        <v>0</v>
      </c>
      <c r="AY524" s="1">
        <f t="shared" si="139"/>
        <v>0</v>
      </c>
      <c r="BA524" s="1">
        <f t="shared" si="140"/>
        <v>0</v>
      </c>
      <c r="BC524" s="1">
        <f t="shared" si="141"/>
        <v>0</v>
      </c>
    </row>
    <row r="525" spans="1:55" hidden="1">
      <c r="AO525" s="1">
        <f t="shared" si="134"/>
        <v>0</v>
      </c>
      <c r="AQ525" s="50">
        <f t="shared" si="135"/>
        <v>0</v>
      </c>
      <c r="AS525" s="1">
        <f t="shared" si="136"/>
        <v>0</v>
      </c>
      <c r="AU525" s="1">
        <f t="shared" si="137"/>
        <v>0</v>
      </c>
      <c r="AW525" s="1">
        <f t="shared" si="138"/>
        <v>0</v>
      </c>
      <c r="AY525" s="1">
        <f t="shared" si="139"/>
        <v>0</v>
      </c>
      <c r="BA525" s="1">
        <f t="shared" si="140"/>
        <v>0</v>
      </c>
      <c r="BC525" s="1">
        <f t="shared" si="141"/>
        <v>0</v>
      </c>
    </row>
    <row r="526" spans="1:55" hidden="1">
      <c r="AQ526" s="50">
        <f t="shared" si="135"/>
        <v>0</v>
      </c>
      <c r="AU526" s="1">
        <f t="shared" si="137"/>
        <v>0</v>
      </c>
      <c r="AW526" s="1">
        <f t="shared" si="138"/>
        <v>0</v>
      </c>
      <c r="AY526" s="1">
        <f t="shared" si="139"/>
        <v>0</v>
      </c>
      <c r="BA526" s="1">
        <f t="shared" si="140"/>
        <v>0</v>
      </c>
      <c r="BC526" s="1">
        <f t="shared" si="141"/>
        <v>0</v>
      </c>
    </row>
    <row r="527" spans="1:55" hidden="1"/>
    <row r="528" spans="1:55" hidden="1"/>
    <row r="529" spans="1:55" hidden="1">
      <c r="AP529" s="161" t="str">
        <f>IF(AND($N$17="Fix Pay"),"0",$O$17*$H$5)</f>
        <v>0</v>
      </c>
      <c r="AQ529" s="1">
        <f>IF(AND($N$17="Fix Pay"),$I$17,$P$17)</f>
        <v>4200</v>
      </c>
      <c r="AT529" s="161">
        <f>IF(AND($S$17="Fix Pay"),"0",$T$17*$H$5)</f>
        <v>37676.199999999997</v>
      </c>
      <c r="AU529" s="1">
        <f>IF(AND($S$17="Fix Pay"),$I$17,$U$17)</f>
        <v>4200</v>
      </c>
      <c r="AX529" s="165">
        <f>IF(AND($X$17="Fix Pay"),"0",$Y$17*$H$5)</f>
        <v>38807</v>
      </c>
      <c r="AY529" s="1">
        <f>IF(AND($X$17="Fix Pay"),$I$17,$Z$17)</f>
        <v>4200</v>
      </c>
      <c r="BB529" s="165">
        <f>IF(AND($AC$17="Fix Pay"),"0",$AD$17*$H$5)</f>
        <v>38807</v>
      </c>
      <c r="BC529" s="1">
        <f>IF(AND($AC$17="Fix Pay"),$I$17,$AE$17)</f>
        <v>4200</v>
      </c>
    </row>
    <row r="530" spans="1:55" ht="15" hidden="1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40" t="s">
        <v>46</v>
      </c>
      <c r="L530" s="340"/>
      <c r="M530" s="340"/>
      <c r="N530" s="340"/>
      <c r="O530" s="340"/>
      <c r="P530" s="340"/>
      <c r="Q530" s="340"/>
      <c r="R530" s="340"/>
      <c r="S530" s="340"/>
      <c r="T530" s="340"/>
      <c r="U530" s="340"/>
      <c r="V530" s="245"/>
      <c r="W530" s="341" t="s">
        <v>47</v>
      </c>
      <c r="X530" s="341"/>
      <c r="Y530" s="341"/>
      <c r="Z530" s="341"/>
      <c r="AA530" s="341"/>
      <c r="AB530" s="341"/>
      <c r="AC530" s="341"/>
      <c r="AD530" s="341"/>
      <c r="AE530" s="342" t="s">
        <v>48</v>
      </c>
      <c r="AF530" s="342"/>
      <c r="AG530" s="342"/>
      <c r="AH530" s="342"/>
      <c r="AI530" s="342"/>
      <c r="AJ530" s="3"/>
      <c r="AK530" s="3"/>
      <c r="AL530" s="3"/>
      <c r="AO530" s="1">
        <f>AQ530</f>
        <v>26500</v>
      </c>
      <c r="AP530" s="162">
        <f>IF(AND($O$17=""),"",ROUND(AP529,0))</f>
        <v>0</v>
      </c>
      <c r="AQ530" s="50">
        <f>IF($AQ$529=4200,F533,IF($AQ$529=4800,G533,IF($AQ$529="5400A",I533,IF($AQ$529=3600,H533,IF($AQ$529=1700,K533,IF($AQ$529=1750,M533,IF($AQ$529=1900,N533,IF($AQ$529=2000,O533,IF($AQ$529="2400A",P533,IF($AQ$529="2400B",R533,IF($AQ$529="2400C",S533,IF($AQ$529="2800A",T533,IF($AQ$529="2800B",U533,IF($AQ$529="5400B",W533,IF($AQ$529=6000,X533,IF($AQ$529=6600,Y533,IF($AQ$529=6800,Z533,IF($AQ$529=7200,AB533,IF($AQ$529=7600,AC533,IF($AQ$529=8200,AD533,IF($AQ$529=8700,AE533,IF($AQ$529=8900,AG533,IF($AQ$529=9500,AH533,IF($AQ$529=10000,AI533,""))))))))))))))))))))))))</f>
        <v>26500</v>
      </c>
      <c r="AR530" s="50"/>
      <c r="AS530" s="1">
        <f>AU530</f>
        <v>26500</v>
      </c>
      <c r="AT530" s="162">
        <f>IF(AND($T$17=""),"",ROUND(AT529,0))</f>
        <v>37676</v>
      </c>
      <c r="AU530" s="1">
        <f>IF($AU$529=4200,F533,IF($AU$529=4800,G533,IF($AU$529="5400A",I533,IF($AU$529=3600,H533,IF($AU$529=1700,K533,IF($AU$529=1750,M533,IF($AU$529=1900,N533,IF($AU$529=2000,O533,IF($AU$529="2400A",P533,IF($AU$529="2400B",R533,IF($AU$529="2400C",S533,IF($AU$529="2800A",T533,IF($AU$529="2800B",U533,IF($AU$529="5400B",W533,IF($AU$529=6000,X533,IF($AU$529=6600,Y533,IF($AU$529=6800,Z533,IF($AU$529=7200,AB533,IF($AU$529=7600,AC533,IF($AU$529=8200,AD533,IF($AU$529=8700,AE533,IF($AU$529=8900,AG533,IF($AU$529=9500,AH533,IF($AU$529=10000,AI533,""))))))))))))))))))))))))</f>
        <v>26500</v>
      </c>
      <c r="AW530" s="1">
        <f>AY530</f>
        <v>26500</v>
      </c>
      <c r="AX530" s="162">
        <f>IF(AND($Y$17=""),"",ROUND(AX529,0))</f>
        <v>38807</v>
      </c>
      <c r="AY530" s="1">
        <f>IF($AY$529=4200,F533,IF($AY$529=4800,G533,IF($AY$529="5400A",I533,IF($AY$529=3600,H533,IF($AY$529=1700,K533,IF($AY$529=1750,M533,IF($AY$529=1900,N533,IF($AY$529=2000,O533,IF($AY$529="2400A",P533,IF($AY$529="2400B",R533,IF($AY$529="2400C",S533,IF($AY$529="2800A",T533,IF($AY$529="2800B",U533,IF($AY$529="5400B",W533,IF($AY$529=6000,X533,IF($AY$529=6600,Y533,IF($AY$529=6800,Z533,IF($AY$529=7200,AB533,IF($AY$529=7600,AC533,IF($AY$529=8200,AD533,IF($AY$529=8700,AE533,IF($AY$529=8900,AG533,IF($AY$529=9500,AH533,IF($AY$529=10000,AI533,""))))))))))))))))))))))))</f>
        <v>26500</v>
      </c>
      <c r="BA530" s="1">
        <f>BC530</f>
        <v>26500</v>
      </c>
      <c r="BB530" s="162">
        <f>IF(AND($AD$17=""),"",ROUND(BB529,0))</f>
        <v>38807</v>
      </c>
      <c r="BC530" s="1">
        <f>IF($BC$529=4200,F533,IF($BC$529=4800,G533,IF($BC$529="5400A",I533,IF($BC$529=3600,H533,IF($BC$529=1700,K533,IF($BC$529=1750,M533,IF($BC$529=1900,N533,IF($BC$529=2000,O533,IF($BC$529="2400A",P533,IF($BC$529="2400B",R533,IF($BC$529="2400C",S533,IF($BC$529="2800A",T533,IF($BC$529="2800B",U533,IF($BC$529="5400B",W533,IF($BC$529=6000,X533,IF($BC$529=6600,Y533,IF($BC$529=6800,Z533,IF($BC$529=7200,AB533,IF($BC$529=7600,AC533,IF($BC$529=8200,AD533,IF($BC$529=8700,AE533,IF($BC$529=8900,AG533,IF($BC$529=9500,AH533,IF($BC$529=10000,AI533,""))))))))))))))))))))))))</f>
        <v>26500</v>
      </c>
    </row>
    <row r="531" spans="1:55" ht="15" hidden="1" customHeight="1">
      <c r="E531" s="1">
        <f>IF(AND(F17="Fix Pay"),I17,I17)</f>
        <v>4200</v>
      </c>
      <c r="F531" s="5"/>
      <c r="G531" s="344" t="s">
        <v>45</v>
      </c>
      <c r="H531" s="344"/>
      <c r="I531" s="6"/>
      <c r="J531" s="42"/>
      <c r="K531" s="28">
        <v>1700</v>
      </c>
      <c r="L531" s="28"/>
      <c r="M531" s="28">
        <v>1750</v>
      </c>
      <c r="N531" s="141">
        <v>1900</v>
      </c>
      <c r="O531" s="39">
        <v>2000</v>
      </c>
      <c r="P531" s="39" t="s">
        <v>74</v>
      </c>
      <c r="Q531" s="39"/>
      <c r="R531" s="39" t="s">
        <v>75</v>
      </c>
      <c r="S531" s="39" t="s">
        <v>76</v>
      </c>
      <c r="T531" s="40" t="s">
        <v>77</v>
      </c>
      <c r="U531" s="40" t="s">
        <v>78</v>
      </c>
      <c r="V531" s="40"/>
      <c r="W531" s="38" t="s">
        <v>80</v>
      </c>
      <c r="X531" s="38">
        <v>6000</v>
      </c>
      <c r="Y531" s="39">
        <v>6600</v>
      </c>
      <c r="Z531" s="39">
        <v>6800</v>
      </c>
      <c r="AA531" s="39"/>
      <c r="AB531" s="39">
        <v>7200</v>
      </c>
      <c r="AC531" s="38">
        <v>7600</v>
      </c>
      <c r="AD531" s="38">
        <v>8200</v>
      </c>
      <c r="AE531" s="39">
        <v>8700</v>
      </c>
      <c r="AF531" s="39"/>
      <c r="AG531" s="39">
        <v>8900</v>
      </c>
      <c r="AH531" s="39">
        <v>9500</v>
      </c>
      <c r="AI531" s="40">
        <v>10000</v>
      </c>
      <c r="AJ531" s="3"/>
      <c r="AK531" s="3"/>
      <c r="AL531" s="3"/>
      <c r="AO531" s="1">
        <f t="shared" ref="AO531:AO574" si="144">AQ531</f>
        <v>37800</v>
      </c>
      <c r="AP531" s="163">
        <f>IF(AND(AP530&lt;=AQ530),AQ530,INDEX(AO530:AO575,MATCH(AP530,AQ530:AQ575)+(LOOKUP(AP530,AQ530:AQ575)&lt;&gt;AP530)))</f>
        <v>26500</v>
      </c>
      <c r="AQ531" s="50">
        <f t="shared" ref="AQ531:AQ575" si="145">IF($AQ$529=4200,F534,IF($AQ$529=4800,G534,IF($AQ$529="5400A",I534,IF($AQ$529=3600,H534,IF($AQ$529=1700,K534,IF($AQ$529=1750,M534,IF($AQ$529=1900,N534,IF($AQ$529=2000,O534,IF($AQ$529="2400A",P534,IF($AQ$529="2400B",R534,IF($AQ$529="2400C",S534,IF($AQ$529="2800A",T534,IF($AQ$529="2800B",U534,IF($AQ$529="5400B",W534,IF($AQ$529=6000,X534,IF($AQ$529=6600,Y534,IF($AQ$529=6800,Z534,IF($AQ$529=7200,AB534,IF($AQ$529=7600,AC534,IF($AQ$529=8200,AD534,IF($AQ$529=8700,AE534,IF($AQ$529=8900,AG534,IF($AQ$529=9500,AH534,IF($AQ$529=10000,AI534,""))))))))))))))))))))))))</f>
        <v>37800</v>
      </c>
      <c r="AR531" s="50"/>
      <c r="AS531" s="1">
        <f t="shared" ref="AS531:AS574" si="146">AU531</f>
        <v>37800</v>
      </c>
      <c r="AT531" s="163">
        <f>IF(AND(AT530&lt;=AU530),AU530,INDEX(AS530:AS575,MATCH(AT530,AU530:AU575)+(LOOKUP(AT530,AU530:AU575)&lt;&gt;AT530)))</f>
        <v>37800</v>
      </c>
      <c r="AU531" s="1">
        <f t="shared" ref="AU531:AU575" si="147">IF($AU$529=4200,F534,IF($AU$529=4800,G534,IF($AU$529="5400A",I534,IF($AU$529=3600,H534,IF($AU$529=1700,K534,IF($AU$529=1750,M534,IF($AU$529=1900,N534,IF($AU$529=2000,O534,IF($AU$529="2400A",P534,IF($AU$529="2400B",R534,IF($AU$529="2400C",S534,IF($AU$529="2800A",T534,IF($AU$529="2800B",U534,IF($AU$529="5400B",W534,IF($AU$529=6000,X534,IF($AU$529=6600,Y534,IF($AU$529=6800,Z534,IF($AU$529=7200,AB534,IF($AU$529=7600,AC534,IF($AU$529=8200,AD534,IF($AU$529=8700,AE534,IF($AU$529=8900,AG534,IF($AU$529=9500,AH534,IF($AU$529=10000,AI534,""))))))))))))))))))))))))</f>
        <v>37800</v>
      </c>
      <c r="AW531" s="1">
        <f t="shared" ref="AW531:AW575" si="148">AY531</f>
        <v>37800</v>
      </c>
      <c r="AX531" s="163">
        <f>IF(AND(AX530&lt;=AY530),AY530,INDEX(AW530:AW575,MATCH(AX530,AY530:AY575)+(LOOKUP(AX530,AY530:AY575)&lt;&gt;AX530)))</f>
        <v>38900</v>
      </c>
      <c r="AY531" s="1">
        <f t="shared" ref="AY531:AY575" si="149">IF($AY$529=4200,F534,IF($AY$529=4800,G534,IF($AY$529="5400A",I534,IF($AY$529=3600,H534,IF($AY$529=1700,K534,IF($AY$529=1750,M534,IF($AY$529=1900,N534,IF($AY$529=2000,O534,IF($AY$529="2400A",P534,IF($AY$529="2400B",R534,IF($AY$529="2400C",S534,IF($AY$529="2800A",T534,IF($AY$529="2800B",U534,IF($AY$529="5400B",W534,IF($AY$529=6000,X534,IF($AY$529=6600,Y534,IF($AY$529=6800,Z534,IF($AY$529=7200,AB534,IF($AY$529=7600,AC534,IF($AY$529=8200,AD534,IF($AY$529=8700,AE534,IF($AY$529=8900,AG534,IF($AY$529=9500,AH534,IF($AY$529=10000,AI534,""))))))))))))))))))))))))</f>
        <v>37800</v>
      </c>
      <c r="BA531" s="1">
        <f t="shared" ref="BA531:BA575" si="150">BC531</f>
        <v>37800</v>
      </c>
      <c r="BB531" s="163">
        <f>IF(AND(BB530&lt;=BC530),BC530,INDEX(BA530:BA575,MATCH(BB530,BC530:BC575)+(LOOKUP(BB530,BC530:BC575)&lt;&gt;BB530)))</f>
        <v>38900</v>
      </c>
      <c r="BC531" s="1">
        <f t="shared" ref="BC531:BC575" si="151">IF($BC$529=4200,F534,IF($BC$529=4800,G534,IF($BC$529="5400A",I534,IF($BC$529=3600,H534,IF($BC$529=1700,K534,IF($BC$529=1750,M534,IF($BC$529=1900,N534,IF($BC$529=2000,O534,IF($BC$529="2400A",P534,IF($BC$529="2400B",R534,IF($BC$529="2400C",S534,IF($BC$529="2800A",T534,IF($BC$529="2800B",U534,IF($BC$529="5400B",W534,IF($BC$529=6000,X534,IF($BC$529=6600,Y534,IF($BC$529=6800,Z534,IF($BC$529=7200,AB534,IF($BC$529=7600,AC534,IF($BC$529=8200,AD534,IF($BC$529=8700,AE534,IF($BC$529=8900,AG534,IF($BC$529=9500,AH534,IF($BC$529=10000,AI534,""))))))))))))))))))))))))</f>
        <v>37800</v>
      </c>
    </row>
    <row r="532" spans="1:55" ht="15" hidden="1" customHeight="1">
      <c r="B532" s="160">
        <v>11</v>
      </c>
      <c r="D532" s="150" t="str">
        <f>IF(AND(F17="Fix Pay"),"0",H17*H$5)</f>
        <v>0</v>
      </c>
      <c r="F532" s="7">
        <v>4200</v>
      </c>
      <c r="G532" s="8">
        <v>4800</v>
      </c>
      <c r="H532" s="8">
        <v>3600</v>
      </c>
      <c r="I532" s="9" t="s">
        <v>79</v>
      </c>
      <c r="J532" s="42"/>
      <c r="K532" s="29">
        <v>1</v>
      </c>
      <c r="L532" s="29"/>
      <c r="M532" s="29">
        <v>2</v>
      </c>
      <c r="N532" s="29">
        <v>3</v>
      </c>
      <c r="O532" s="29">
        <v>4</v>
      </c>
      <c r="P532" s="29">
        <v>5</v>
      </c>
      <c r="Q532" s="29"/>
      <c r="R532" s="29">
        <v>6</v>
      </c>
      <c r="S532" s="29">
        <v>7</v>
      </c>
      <c r="T532" s="29">
        <v>8</v>
      </c>
      <c r="U532" s="29">
        <v>9</v>
      </c>
      <c r="V532" s="29"/>
      <c r="W532" s="29">
        <v>14</v>
      </c>
      <c r="X532" s="29">
        <v>15</v>
      </c>
      <c r="Y532" s="29">
        <v>16</v>
      </c>
      <c r="Z532" s="29">
        <v>17</v>
      </c>
      <c r="AA532" s="29"/>
      <c r="AB532" s="29">
        <v>18</v>
      </c>
      <c r="AC532" s="39">
        <v>19</v>
      </c>
      <c r="AD532" s="39">
        <v>20</v>
      </c>
      <c r="AE532" s="39">
        <v>21</v>
      </c>
      <c r="AF532" s="39"/>
      <c r="AG532" s="39">
        <v>22</v>
      </c>
      <c r="AH532" s="39">
        <v>23</v>
      </c>
      <c r="AI532" s="39">
        <v>24</v>
      </c>
      <c r="AJ532" s="3"/>
      <c r="AK532" s="3"/>
      <c r="AL532" s="3"/>
      <c r="AO532" s="1">
        <f t="shared" si="144"/>
        <v>38900</v>
      </c>
      <c r="AP532" s="250"/>
      <c r="AQ532" s="50">
        <f t="shared" si="145"/>
        <v>38900</v>
      </c>
      <c r="AR532" s="50"/>
      <c r="AS532" s="1">
        <f t="shared" si="146"/>
        <v>38900</v>
      </c>
      <c r="AT532" s="250"/>
      <c r="AU532" s="1">
        <f t="shared" si="147"/>
        <v>38900</v>
      </c>
      <c r="AW532" s="1">
        <f t="shared" si="148"/>
        <v>38900</v>
      </c>
      <c r="AX532" s="151"/>
      <c r="AY532" s="1">
        <f t="shared" si="149"/>
        <v>38900</v>
      </c>
      <c r="BA532" s="1">
        <f t="shared" si="150"/>
        <v>38900</v>
      </c>
      <c r="BB532" s="151"/>
      <c r="BC532" s="1">
        <f t="shared" si="151"/>
        <v>38900</v>
      </c>
    </row>
    <row r="533" spans="1:55" ht="15" hidden="1" customHeight="1">
      <c r="C533" s="1">
        <f t="shared" ref="C533:C572" si="152">E533</f>
        <v>26500</v>
      </c>
      <c r="D533" s="151">
        <f>IF(AND(H497=""),"",ROUND(D532,0))</f>
        <v>0</v>
      </c>
      <c r="E533" s="1">
        <f t="shared" ref="E533:E572" si="153">IF($E$531=4200,F533,IF($E$531=4800,G533,IF($E$531="5400A",I533,IF($E$531=3600,H533,IF($E$531=1700,K533,IF($E$531=1750,M533,IF($E$531=1900,N533,IF($E$531=2000,O533,IF($E$531="2400A",P533,IF($E$531="2400B",R533,IF($E$531="2400C",S533,IF($E$531="2800A",T533,IF($E$531="2800B",U533,IF($E$531="5400B",W533,IF($E$531=6000,X533,IF($E$531=6600,Y533,IF($E$531=6800,Z533,IF($E$531=7200,AB533,IF($E$531=7600,AC533,IF($E$531=8200,AD533,IF($E$531=8700,AE533,IF($E$531=8900,AG533,IF($E$531=9500,AH533,IF($E$531=10000,AI533,""))))))))))))))))))))))))</f>
        <v>26500</v>
      </c>
      <c r="F533" s="1">
        <v>26500</v>
      </c>
      <c r="G533" s="1">
        <v>31100</v>
      </c>
      <c r="H533" s="1">
        <v>23700</v>
      </c>
      <c r="I533" s="1">
        <v>39300</v>
      </c>
      <c r="K533" s="30">
        <v>12400</v>
      </c>
      <c r="L533" s="30"/>
      <c r="M533" s="30">
        <v>12600</v>
      </c>
      <c r="N533" s="31">
        <v>12800</v>
      </c>
      <c r="O533" s="30">
        <v>13500</v>
      </c>
      <c r="P533" s="31">
        <v>14600</v>
      </c>
      <c r="Q533" s="36"/>
      <c r="R533" s="36">
        <v>15100</v>
      </c>
      <c r="S533" s="142">
        <v>15700</v>
      </c>
      <c r="T533" s="143">
        <v>18500</v>
      </c>
      <c r="U533" s="143">
        <v>20100</v>
      </c>
      <c r="V533" s="143"/>
      <c r="W533" s="34">
        <v>39300</v>
      </c>
      <c r="X533" s="34">
        <v>42500</v>
      </c>
      <c r="Y533" s="31">
        <v>47200</v>
      </c>
      <c r="Z533" s="31">
        <v>49700</v>
      </c>
      <c r="AA533" s="31"/>
      <c r="AB533" s="31">
        <v>52800</v>
      </c>
      <c r="AC533" s="31">
        <v>58000</v>
      </c>
      <c r="AD533" s="31">
        <v>62300</v>
      </c>
      <c r="AE533" s="30">
        <v>86200</v>
      </c>
      <c r="AF533" s="30"/>
      <c r="AG533" s="30">
        <v>90800</v>
      </c>
      <c r="AH533" s="30">
        <v>102100</v>
      </c>
      <c r="AI533" s="37">
        <v>104200</v>
      </c>
      <c r="AJ533" s="3"/>
      <c r="AK533" s="3"/>
      <c r="AL533" s="3"/>
      <c r="AO533" s="1">
        <f t="shared" si="144"/>
        <v>40100</v>
      </c>
      <c r="AP533" s="164">
        <f>IF(AND($N$17="Fix Pay"),AQ530,AP531)</f>
        <v>26500</v>
      </c>
      <c r="AQ533" s="50">
        <f t="shared" si="145"/>
        <v>40100</v>
      </c>
      <c r="AR533" s="50"/>
      <c r="AS533" s="1">
        <f t="shared" si="146"/>
        <v>40100</v>
      </c>
      <c r="AT533" s="164">
        <f>IF(AND($S$17="Fix Pay"),AU530,AT531)</f>
        <v>37800</v>
      </c>
      <c r="AU533" s="1">
        <f t="shared" si="147"/>
        <v>40100</v>
      </c>
      <c r="AW533" s="1">
        <f t="shared" si="148"/>
        <v>40100</v>
      </c>
      <c r="AX533" s="164">
        <f>IF(AND($X$17="Fix Pay"),AY530,AX531)</f>
        <v>38900</v>
      </c>
      <c r="AY533" s="1">
        <f t="shared" si="149"/>
        <v>40100</v>
      </c>
      <c r="BA533" s="1">
        <f t="shared" si="150"/>
        <v>40100</v>
      </c>
      <c r="BB533" s="164">
        <f>IF(AND($AC$17="Fix Pay"),BC530,BB531)</f>
        <v>38900</v>
      </c>
      <c r="BC533" s="1">
        <f t="shared" si="151"/>
        <v>40100</v>
      </c>
    </row>
    <row r="534" spans="1:55" ht="15" hidden="1" customHeight="1">
      <c r="C534" s="1">
        <f t="shared" si="152"/>
        <v>37800</v>
      </c>
      <c r="D534" s="151">
        <f>IF(AND(D533&lt;=E533),E533,INDEX($C$533:$C$572,MATCH(D533,$E$533:$E$572)+(LOOKUP(D533,$E$533:$E$572)&lt;&gt;D533)))</f>
        <v>26500</v>
      </c>
      <c r="E534" s="1">
        <f t="shared" si="153"/>
        <v>37800</v>
      </c>
      <c r="F534" s="1">
        <v>37800</v>
      </c>
      <c r="G534" s="1">
        <v>44300</v>
      </c>
      <c r="H534" s="1">
        <v>33800</v>
      </c>
      <c r="I534" s="1">
        <v>53100</v>
      </c>
      <c r="K534" s="30">
        <v>17700</v>
      </c>
      <c r="L534" s="30"/>
      <c r="M534" s="30">
        <v>17900</v>
      </c>
      <c r="N534" s="31">
        <v>18200</v>
      </c>
      <c r="O534" s="30">
        <v>19200</v>
      </c>
      <c r="P534" s="31">
        <v>20800</v>
      </c>
      <c r="Q534" s="36"/>
      <c r="R534" s="36">
        <v>21500</v>
      </c>
      <c r="S534" s="142">
        <v>22400</v>
      </c>
      <c r="T534" s="143">
        <v>25300</v>
      </c>
      <c r="U534" s="143">
        <v>28700</v>
      </c>
      <c r="V534" s="143"/>
      <c r="W534" s="34">
        <v>56100</v>
      </c>
      <c r="X534" s="34">
        <v>60700</v>
      </c>
      <c r="Y534" s="31">
        <v>67300</v>
      </c>
      <c r="Z534" s="31">
        <v>71000</v>
      </c>
      <c r="AA534" s="31"/>
      <c r="AB534" s="31">
        <v>75300</v>
      </c>
      <c r="AC534" s="31">
        <v>79900</v>
      </c>
      <c r="AD534" s="31">
        <v>88900</v>
      </c>
      <c r="AE534" s="30">
        <v>123100</v>
      </c>
      <c r="AF534" s="30"/>
      <c r="AG534" s="30">
        <v>129700</v>
      </c>
      <c r="AH534" s="30">
        <v>145800</v>
      </c>
      <c r="AI534" s="37">
        <v>148800</v>
      </c>
      <c r="AJ534" s="3"/>
      <c r="AK534" s="3"/>
      <c r="AL534" s="3"/>
      <c r="AO534" s="1">
        <f t="shared" si="144"/>
        <v>41300</v>
      </c>
      <c r="AP534" s="250"/>
      <c r="AQ534" s="50">
        <f t="shared" si="145"/>
        <v>41300</v>
      </c>
      <c r="AR534" s="50"/>
      <c r="AS534" s="1">
        <f t="shared" si="146"/>
        <v>41300</v>
      </c>
      <c r="AT534" s="250"/>
      <c r="AU534" s="1">
        <f t="shared" si="147"/>
        <v>41300</v>
      </c>
      <c r="AW534" s="1">
        <f t="shared" si="148"/>
        <v>41300</v>
      </c>
      <c r="AX534" s="151"/>
      <c r="AY534" s="1">
        <f t="shared" si="149"/>
        <v>41300</v>
      </c>
      <c r="BA534" s="1">
        <f t="shared" si="150"/>
        <v>41300</v>
      </c>
      <c r="BB534" s="151"/>
      <c r="BC534" s="1">
        <f t="shared" si="151"/>
        <v>41300</v>
      </c>
    </row>
    <row r="535" spans="1:55" ht="15" hidden="1" customHeight="1">
      <c r="C535" s="1">
        <f t="shared" si="152"/>
        <v>38900</v>
      </c>
      <c r="D535" s="152">
        <f>IF(AND(D533&lt;=E533),E533,INDEX($C$533:$C$552,MATCH(D533,$E$533:$E$552)+(LOOKUP(D533,$E$533:$E$552)&lt;&gt;D533)))</f>
        <v>26500</v>
      </c>
      <c r="E535" s="1">
        <f t="shared" si="153"/>
        <v>38900</v>
      </c>
      <c r="F535" s="1">
        <v>38900</v>
      </c>
      <c r="G535" s="1">
        <v>45600</v>
      </c>
      <c r="H535" s="1">
        <v>34800</v>
      </c>
      <c r="I535" s="1">
        <v>54700</v>
      </c>
      <c r="K535" s="31">
        <v>18200</v>
      </c>
      <c r="L535" s="31"/>
      <c r="M535" s="31">
        <v>18400</v>
      </c>
      <c r="N535" s="31">
        <v>18700</v>
      </c>
      <c r="O535" s="31">
        <v>19800</v>
      </c>
      <c r="P535" s="31">
        <v>21400</v>
      </c>
      <c r="Q535" s="36"/>
      <c r="R535" s="36">
        <v>22100</v>
      </c>
      <c r="S535" s="142">
        <v>23100</v>
      </c>
      <c r="T535" s="143">
        <v>27100</v>
      </c>
      <c r="U535" s="143">
        <v>29600</v>
      </c>
      <c r="V535" s="143"/>
      <c r="W535" s="34">
        <v>57800</v>
      </c>
      <c r="X535" s="34">
        <v>62500</v>
      </c>
      <c r="Y535" s="31">
        <v>69300</v>
      </c>
      <c r="Z535" s="31">
        <v>73100</v>
      </c>
      <c r="AA535" s="31"/>
      <c r="AB535" s="31">
        <v>77600</v>
      </c>
      <c r="AC535" s="31">
        <v>82300</v>
      </c>
      <c r="AD535" s="31">
        <v>91600</v>
      </c>
      <c r="AE535" s="30">
        <v>126800</v>
      </c>
      <c r="AF535" s="30"/>
      <c r="AG535" s="30">
        <v>133600</v>
      </c>
      <c r="AH535" s="30">
        <v>150200</v>
      </c>
      <c r="AI535" s="37">
        <v>153300</v>
      </c>
      <c r="AJ535" s="3"/>
      <c r="AK535" s="3"/>
      <c r="AL535" s="3"/>
      <c r="AO535" s="1">
        <f t="shared" si="144"/>
        <v>42500</v>
      </c>
      <c r="AP535" s="250"/>
      <c r="AQ535" s="50">
        <f t="shared" si="145"/>
        <v>42500</v>
      </c>
      <c r="AR535" s="50"/>
      <c r="AS535" s="1">
        <f t="shared" si="146"/>
        <v>42500</v>
      </c>
      <c r="AT535" s="250"/>
      <c r="AU535" s="1">
        <f t="shared" si="147"/>
        <v>42500</v>
      </c>
      <c r="AW535" s="1">
        <f t="shared" si="148"/>
        <v>42500</v>
      </c>
      <c r="AX535" s="151"/>
      <c r="AY535" s="1">
        <f t="shared" si="149"/>
        <v>42500</v>
      </c>
      <c r="BA535" s="1">
        <f t="shared" si="150"/>
        <v>42500</v>
      </c>
      <c r="BB535" s="151"/>
      <c r="BC535" s="1">
        <f t="shared" si="151"/>
        <v>42500</v>
      </c>
    </row>
    <row r="536" spans="1:55" ht="15" hidden="1" customHeight="1">
      <c r="A536" s="1" t="s">
        <v>229</v>
      </c>
      <c r="C536" s="1">
        <f t="shared" si="152"/>
        <v>40100</v>
      </c>
      <c r="D536" s="153">
        <f>IF(AND(C$6="Fix Pay"),E533,D534)</f>
        <v>26500</v>
      </c>
      <c r="E536" s="1">
        <f t="shared" si="153"/>
        <v>40100</v>
      </c>
      <c r="F536" s="1">
        <v>40100</v>
      </c>
      <c r="G536" s="1">
        <v>47000</v>
      </c>
      <c r="H536" s="1">
        <v>35800</v>
      </c>
      <c r="I536" s="1">
        <v>56300</v>
      </c>
      <c r="K536" s="31">
        <v>18700</v>
      </c>
      <c r="L536" s="31"/>
      <c r="M536" s="31">
        <v>19000</v>
      </c>
      <c r="N536" s="30">
        <v>19300</v>
      </c>
      <c r="O536" s="34">
        <v>20400</v>
      </c>
      <c r="P536" s="30">
        <v>22000</v>
      </c>
      <c r="Q536" s="35"/>
      <c r="R536" s="35">
        <v>22800</v>
      </c>
      <c r="S536" s="142">
        <v>23800</v>
      </c>
      <c r="T536" s="144">
        <v>27900</v>
      </c>
      <c r="U536" s="144">
        <v>30500</v>
      </c>
      <c r="V536" s="144"/>
      <c r="W536" s="34">
        <v>59500</v>
      </c>
      <c r="X536" s="34">
        <v>64400</v>
      </c>
      <c r="Y536" s="31">
        <v>71400</v>
      </c>
      <c r="Z536" s="31">
        <v>75300</v>
      </c>
      <c r="AA536" s="31"/>
      <c r="AB536" s="31">
        <v>79900</v>
      </c>
      <c r="AC536" s="31">
        <v>84800</v>
      </c>
      <c r="AD536" s="31">
        <v>94300</v>
      </c>
      <c r="AE536" s="30">
        <v>130600</v>
      </c>
      <c r="AF536" s="30"/>
      <c r="AG536" s="37">
        <v>137600</v>
      </c>
      <c r="AH536" s="37">
        <v>154700</v>
      </c>
      <c r="AI536" s="30">
        <v>157900</v>
      </c>
      <c r="AJ536" s="3"/>
      <c r="AK536" s="3"/>
      <c r="AL536" s="3"/>
      <c r="AO536" s="1">
        <f t="shared" si="144"/>
        <v>43800</v>
      </c>
      <c r="AP536" s="155">
        <f>IF(AND(AP530&lt;=AQ530),AQ530,INDEX(AO530:AO550,MATCH(AP530,AQ530:AQ550)+(LOOKUP(AP530,AQ530:AQ550)&lt;&gt;AP530)))</f>
        <v>26500</v>
      </c>
      <c r="AQ536" s="50">
        <f t="shared" si="145"/>
        <v>43800</v>
      </c>
      <c r="AR536" s="50"/>
      <c r="AS536" s="1">
        <f t="shared" si="146"/>
        <v>43800</v>
      </c>
      <c r="AT536" s="155">
        <f>IF(AND(AT530&lt;=AU530),AU530,INDEX(AS530:AS550,MATCH(AT530,AU530:AU550)+(LOOKUP(AT530,AU530:AU550)&lt;&gt;AT530)))</f>
        <v>37800</v>
      </c>
      <c r="AU536" s="1">
        <f t="shared" si="147"/>
        <v>43800</v>
      </c>
      <c r="AW536" s="1">
        <f t="shared" si="148"/>
        <v>43800</v>
      </c>
      <c r="AX536" s="155">
        <f>IF(AND(AX530&lt;=AY530),AY530,INDEX(AW530:AW550,MATCH(AX530,AY530:AY550)+(LOOKUP(AX530,AY530:AY550)&lt;&gt;AX530)))</f>
        <v>38900</v>
      </c>
      <c r="AY536" s="1">
        <f t="shared" si="149"/>
        <v>43800</v>
      </c>
      <c r="BA536" s="1">
        <f t="shared" si="150"/>
        <v>43800</v>
      </c>
      <c r="BB536" s="155">
        <f>IF(AND(BB530&lt;=BC530),BC530,INDEX(BA530:BA550,MATCH(BB530,BC530:BC550)+(LOOKUP(BB530,BC530:BC550)&lt;&gt;BB530)))</f>
        <v>38900</v>
      </c>
      <c r="BC536" s="1">
        <f t="shared" si="151"/>
        <v>43800</v>
      </c>
    </row>
    <row r="537" spans="1:55" ht="15" hidden="1" customHeight="1">
      <c r="A537" s="1" t="s">
        <v>230</v>
      </c>
      <c r="C537" s="1">
        <f t="shared" si="152"/>
        <v>41300</v>
      </c>
      <c r="D537" s="154">
        <f>IF(E$17=A$51,D536,IF(E$17=A$52,D536,IF(E$17=A$53,D536,IF(E$17=A$54,D535,""))))</f>
        <v>26500</v>
      </c>
      <c r="E537" s="1">
        <f t="shared" si="153"/>
        <v>41300</v>
      </c>
      <c r="F537" s="1">
        <v>41300</v>
      </c>
      <c r="G537" s="1">
        <v>48400</v>
      </c>
      <c r="H537" s="1">
        <v>36900</v>
      </c>
      <c r="I537" s="1">
        <v>58000</v>
      </c>
      <c r="K537" s="31">
        <v>19300</v>
      </c>
      <c r="L537" s="31"/>
      <c r="M537" s="31">
        <v>19600</v>
      </c>
      <c r="N537" s="30">
        <v>19900</v>
      </c>
      <c r="O537" s="34">
        <v>21000</v>
      </c>
      <c r="P537" s="31">
        <v>22700</v>
      </c>
      <c r="Q537" s="36"/>
      <c r="R537" s="36">
        <v>23500</v>
      </c>
      <c r="S537" s="142">
        <v>24500</v>
      </c>
      <c r="T537" s="143">
        <v>28700</v>
      </c>
      <c r="U537" s="143">
        <v>31400</v>
      </c>
      <c r="V537" s="143"/>
      <c r="W537" s="31">
        <v>61300</v>
      </c>
      <c r="X537" s="31">
        <v>66300</v>
      </c>
      <c r="Y537" s="31">
        <v>73500</v>
      </c>
      <c r="Z537" s="31">
        <v>77600</v>
      </c>
      <c r="AA537" s="31"/>
      <c r="AB537" s="31">
        <v>82300</v>
      </c>
      <c r="AC537" s="31">
        <v>87300</v>
      </c>
      <c r="AD537" s="31">
        <v>97100</v>
      </c>
      <c r="AE537" s="34">
        <v>134500</v>
      </c>
      <c r="AF537" s="34"/>
      <c r="AG537" s="37">
        <v>141700</v>
      </c>
      <c r="AH537" s="37">
        <v>159300</v>
      </c>
      <c r="AI537" s="30">
        <v>162600</v>
      </c>
      <c r="AJ537" s="3"/>
      <c r="AK537" s="3"/>
      <c r="AL537" s="3"/>
      <c r="AO537" s="1">
        <f t="shared" si="144"/>
        <v>45100</v>
      </c>
      <c r="AP537" s="50"/>
      <c r="AQ537" s="50">
        <f t="shared" si="145"/>
        <v>45100</v>
      </c>
      <c r="AR537" s="50"/>
      <c r="AS537" s="1">
        <f t="shared" si="146"/>
        <v>45100</v>
      </c>
      <c r="AT537" s="50"/>
      <c r="AU537" s="1">
        <f t="shared" si="147"/>
        <v>45100</v>
      </c>
      <c r="AW537" s="1">
        <f t="shared" si="148"/>
        <v>45100</v>
      </c>
      <c r="AY537" s="1">
        <f t="shared" si="149"/>
        <v>45100</v>
      </c>
      <c r="BA537" s="1">
        <f t="shared" si="150"/>
        <v>45100</v>
      </c>
      <c r="BC537" s="1">
        <f t="shared" si="151"/>
        <v>45100</v>
      </c>
    </row>
    <row r="538" spans="1:55" ht="15" hidden="1" customHeight="1">
      <c r="A538" s="1" t="s">
        <v>231</v>
      </c>
      <c r="C538" s="1">
        <f t="shared" si="152"/>
        <v>42500</v>
      </c>
      <c r="E538" s="1">
        <f t="shared" si="153"/>
        <v>42500</v>
      </c>
      <c r="F538" s="1">
        <v>42500</v>
      </c>
      <c r="G538" s="1">
        <v>49900</v>
      </c>
      <c r="H538" s="1">
        <v>38000</v>
      </c>
      <c r="I538" s="1">
        <v>59700</v>
      </c>
      <c r="K538" s="32">
        <v>19900</v>
      </c>
      <c r="L538" s="32"/>
      <c r="M538" s="32">
        <v>20200</v>
      </c>
      <c r="N538" s="31">
        <v>20500</v>
      </c>
      <c r="O538" s="34">
        <v>21600</v>
      </c>
      <c r="P538" s="31">
        <v>23400</v>
      </c>
      <c r="Q538" s="36"/>
      <c r="R538" s="36">
        <v>24200</v>
      </c>
      <c r="S538" s="142">
        <v>25200</v>
      </c>
      <c r="T538" s="143">
        <v>29600</v>
      </c>
      <c r="U538" s="143">
        <v>32300</v>
      </c>
      <c r="V538" s="143"/>
      <c r="W538" s="31">
        <v>63100</v>
      </c>
      <c r="X538" s="31">
        <v>68300</v>
      </c>
      <c r="Y538" s="31">
        <v>75700</v>
      </c>
      <c r="Z538" s="31">
        <v>79900</v>
      </c>
      <c r="AA538" s="31"/>
      <c r="AB538" s="31">
        <v>84800</v>
      </c>
      <c r="AC538" s="31">
        <v>89900</v>
      </c>
      <c r="AD538" s="31">
        <v>100000</v>
      </c>
      <c r="AE538" s="30">
        <v>138500</v>
      </c>
      <c r="AF538" s="30"/>
      <c r="AG538" s="37">
        <v>146000</v>
      </c>
      <c r="AH538" s="37">
        <v>164100</v>
      </c>
      <c r="AI538" s="37">
        <v>167500</v>
      </c>
      <c r="AJ538" s="3"/>
      <c r="AK538" s="3"/>
      <c r="AL538" s="3"/>
      <c r="AO538" s="1">
        <f t="shared" si="144"/>
        <v>46500</v>
      </c>
      <c r="AP538" s="167">
        <f>IF($E17=A$51,AP536,IF($E17=A$52,AP536,IF($E17=A$53,AP536,IF($E17=A$54,AP533,""))))</f>
        <v>26500</v>
      </c>
      <c r="AQ538" s="50">
        <f t="shared" si="145"/>
        <v>46500</v>
      </c>
      <c r="AR538" s="50"/>
      <c r="AS538" s="1">
        <f t="shared" si="146"/>
        <v>46500</v>
      </c>
      <c r="AT538" s="167">
        <f>IF($E17=A$51,AT536,IF($E17=A$52,AT536,IF($E17=A$53,AT536,IF($E17=A$54,AT533,""))))</f>
        <v>37800</v>
      </c>
      <c r="AU538" s="1">
        <f t="shared" si="147"/>
        <v>46500</v>
      </c>
      <c r="AW538" s="1">
        <f t="shared" si="148"/>
        <v>46500</v>
      </c>
      <c r="AX538" s="168">
        <f>IF($E17=A$51,AX536,IF($E17=A$52,AX536,IF($E17=A$53,AX536,IF($E17=A$54,AX533,""))))</f>
        <v>38900</v>
      </c>
      <c r="AY538" s="1">
        <f t="shared" si="149"/>
        <v>46500</v>
      </c>
      <c r="BA538" s="1">
        <f t="shared" si="150"/>
        <v>46500</v>
      </c>
      <c r="BB538" s="168">
        <f>IF($E$17=A$51,BB536,IF($E$17=A$52,BB536,IF($E$17=A$53,BB536,IF($E$17=A$54,BB533,""))))</f>
        <v>38900</v>
      </c>
      <c r="BC538" s="1">
        <f t="shared" si="151"/>
        <v>46500</v>
      </c>
    </row>
    <row r="539" spans="1:55" ht="15" hidden="1" customHeight="1">
      <c r="A539" s="1" t="s">
        <v>232</v>
      </c>
      <c r="C539" s="1">
        <f t="shared" si="152"/>
        <v>43800</v>
      </c>
      <c r="E539" s="1">
        <f t="shared" si="153"/>
        <v>43800</v>
      </c>
      <c r="F539" s="1">
        <v>43800</v>
      </c>
      <c r="G539" s="1">
        <v>51400</v>
      </c>
      <c r="H539" s="1">
        <v>39100</v>
      </c>
      <c r="I539" s="1">
        <v>61500</v>
      </c>
      <c r="K539" s="33">
        <v>20500</v>
      </c>
      <c r="L539" s="33"/>
      <c r="M539" s="33">
        <v>20800</v>
      </c>
      <c r="N539" s="31">
        <v>21100</v>
      </c>
      <c r="O539" s="34">
        <v>22200</v>
      </c>
      <c r="P539" s="34">
        <v>24100</v>
      </c>
      <c r="Q539" s="145"/>
      <c r="R539" s="145">
        <v>24900</v>
      </c>
      <c r="S539" s="142">
        <v>26000</v>
      </c>
      <c r="T539" s="146">
        <v>30500</v>
      </c>
      <c r="U539" s="147">
        <v>33300</v>
      </c>
      <c r="V539" s="147"/>
      <c r="W539" s="31">
        <v>65000</v>
      </c>
      <c r="X539" s="31">
        <v>70300</v>
      </c>
      <c r="Y539" s="31">
        <v>78000</v>
      </c>
      <c r="Z539" s="31">
        <v>82300</v>
      </c>
      <c r="AA539" s="31"/>
      <c r="AB539" s="31">
        <v>87300</v>
      </c>
      <c r="AC539" s="31">
        <v>92600</v>
      </c>
      <c r="AD539" s="31">
        <v>103000</v>
      </c>
      <c r="AE539" s="30">
        <v>142700</v>
      </c>
      <c r="AF539" s="30"/>
      <c r="AG539" s="37">
        <v>150400</v>
      </c>
      <c r="AH539" s="37">
        <v>169000</v>
      </c>
      <c r="AI539" s="37">
        <v>172500</v>
      </c>
      <c r="AJ539" s="3"/>
      <c r="AK539" s="3"/>
      <c r="AL539" s="3"/>
      <c r="AO539" s="1">
        <f t="shared" si="144"/>
        <v>47900</v>
      </c>
      <c r="AP539" s="50"/>
      <c r="AQ539" s="50">
        <f t="shared" si="145"/>
        <v>47900</v>
      </c>
      <c r="AR539" s="50"/>
      <c r="AS539" s="1">
        <f t="shared" si="146"/>
        <v>47900</v>
      </c>
      <c r="AU539" s="1">
        <f t="shared" si="147"/>
        <v>47900</v>
      </c>
      <c r="AW539" s="1">
        <f t="shared" si="148"/>
        <v>47900</v>
      </c>
      <c r="AY539" s="1">
        <f t="shared" si="149"/>
        <v>47900</v>
      </c>
      <c r="BA539" s="1">
        <f t="shared" si="150"/>
        <v>47900</v>
      </c>
      <c r="BC539" s="1">
        <f t="shared" si="151"/>
        <v>47900</v>
      </c>
    </row>
    <row r="540" spans="1:55" ht="15" hidden="1" customHeight="1">
      <c r="C540" s="1">
        <f t="shared" si="152"/>
        <v>45100</v>
      </c>
      <c r="E540" s="1">
        <f t="shared" si="153"/>
        <v>45100</v>
      </c>
      <c r="F540" s="1">
        <v>45100</v>
      </c>
      <c r="G540" s="1">
        <v>52900</v>
      </c>
      <c r="H540" s="1">
        <v>40300</v>
      </c>
      <c r="I540" s="1">
        <v>63300</v>
      </c>
      <c r="K540" s="31">
        <v>21100</v>
      </c>
      <c r="L540" s="31"/>
      <c r="M540" s="31">
        <v>21400</v>
      </c>
      <c r="N540" s="31">
        <v>21700</v>
      </c>
      <c r="O540" s="34">
        <v>22900</v>
      </c>
      <c r="P540" s="31">
        <v>24800</v>
      </c>
      <c r="Q540" s="36"/>
      <c r="R540" s="36">
        <v>25600</v>
      </c>
      <c r="S540" s="142">
        <v>26800</v>
      </c>
      <c r="T540" s="143">
        <v>31400</v>
      </c>
      <c r="U540" s="146">
        <v>34300</v>
      </c>
      <c r="V540" s="146"/>
      <c r="W540" s="31">
        <v>67000</v>
      </c>
      <c r="X540" s="31">
        <v>72400</v>
      </c>
      <c r="Y540" s="31">
        <v>80300</v>
      </c>
      <c r="Z540" s="31">
        <v>84800</v>
      </c>
      <c r="AA540" s="31"/>
      <c r="AB540" s="31">
        <v>89900</v>
      </c>
      <c r="AC540" s="31">
        <v>95400</v>
      </c>
      <c r="AD540" s="31">
        <v>106100</v>
      </c>
      <c r="AE540" s="30">
        <v>147000</v>
      </c>
      <c r="AF540" s="30"/>
      <c r="AG540" s="37">
        <v>154900</v>
      </c>
      <c r="AH540" s="37">
        <v>174100</v>
      </c>
      <c r="AI540" s="30">
        <v>177700</v>
      </c>
      <c r="AJ540" s="3"/>
      <c r="AK540" s="3"/>
      <c r="AL540" s="3"/>
      <c r="AO540" s="1">
        <f t="shared" si="144"/>
        <v>49300</v>
      </c>
      <c r="AP540" s="50"/>
      <c r="AQ540" s="50">
        <f t="shared" si="145"/>
        <v>49300</v>
      </c>
      <c r="AR540" s="50"/>
      <c r="AS540" s="1">
        <f t="shared" si="146"/>
        <v>49300</v>
      </c>
      <c r="AU540" s="1">
        <f t="shared" si="147"/>
        <v>49300</v>
      </c>
      <c r="AW540" s="1">
        <f t="shared" si="148"/>
        <v>49300</v>
      </c>
      <c r="AY540" s="1">
        <f t="shared" si="149"/>
        <v>49300</v>
      </c>
      <c r="BA540" s="1">
        <f t="shared" si="150"/>
        <v>49300</v>
      </c>
      <c r="BC540" s="1">
        <f t="shared" si="151"/>
        <v>49300</v>
      </c>
    </row>
    <row r="541" spans="1:55" ht="15.75" hidden="1" customHeight="1">
      <c r="A541" s="1" t="s">
        <v>46</v>
      </c>
      <c r="C541" s="1">
        <f t="shared" si="152"/>
        <v>46500</v>
      </c>
      <c r="E541" s="1">
        <f t="shared" si="153"/>
        <v>46500</v>
      </c>
      <c r="F541" s="1">
        <v>46500</v>
      </c>
      <c r="G541" s="1">
        <v>54500</v>
      </c>
      <c r="H541" s="1">
        <v>41500</v>
      </c>
      <c r="I541" s="1">
        <v>65200</v>
      </c>
      <c r="K541" s="32">
        <v>21700</v>
      </c>
      <c r="L541" s="32"/>
      <c r="M541" s="32">
        <v>22000</v>
      </c>
      <c r="N541" s="31">
        <v>22400</v>
      </c>
      <c r="O541" s="34">
        <v>23600</v>
      </c>
      <c r="P541" s="31">
        <v>25500</v>
      </c>
      <c r="Q541" s="36"/>
      <c r="R541" s="36">
        <v>26400</v>
      </c>
      <c r="S541" s="142">
        <v>27600</v>
      </c>
      <c r="T541" s="143">
        <v>32300</v>
      </c>
      <c r="U541" s="143">
        <v>35300</v>
      </c>
      <c r="V541" s="143"/>
      <c r="W541" s="31">
        <v>69000</v>
      </c>
      <c r="X541" s="31">
        <v>74600</v>
      </c>
      <c r="Y541" s="31">
        <v>82700</v>
      </c>
      <c r="Z541" s="31">
        <v>87300</v>
      </c>
      <c r="AA541" s="31"/>
      <c r="AB541" s="31">
        <v>92600</v>
      </c>
      <c r="AC541" s="31">
        <v>98300</v>
      </c>
      <c r="AD541" s="31">
        <v>109300</v>
      </c>
      <c r="AE541" s="30">
        <v>151400</v>
      </c>
      <c r="AF541" s="30"/>
      <c r="AG541" s="37">
        <v>159500</v>
      </c>
      <c r="AH541" s="37">
        <v>179300</v>
      </c>
      <c r="AI541" s="30">
        <v>183000</v>
      </c>
      <c r="AJ541" s="3"/>
      <c r="AK541" s="3"/>
      <c r="AL541" s="3"/>
      <c r="AO541" s="1">
        <f t="shared" si="144"/>
        <v>50800</v>
      </c>
      <c r="AP541" s="50"/>
      <c r="AQ541" s="50">
        <f t="shared" si="145"/>
        <v>50800</v>
      </c>
      <c r="AR541" s="50"/>
      <c r="AS541" s="1">
        <f t="shared" si="146"/>
        <v>50800</v>
      </c>
      <c r="AU541" s="1">
        <f t="shared" si="147"/>
        <v>50800</v>
      </c>
      <c r="AW541" s="1">
        <f t="shared" si="148"/>
        <v>50800</v>
      </c>
      <c r="AY541" s="1">
        <f t="shared" si="149"/>
        <v>50800</v>
      </c>
      <c r="BA541" s="1">
        <f t="shared" si="150"/>
        <v>50800</v>
      </c>
      <c r="BC541" s="1">
        <f t="shared" si="151"/>
        <v>50800</v>
      </c>
    </row>
    <row r="542" spans="1:55" hidden="1">
      <c r="A542" s="1" t="s">
        <v>49</v>
      </c>
      <c r="C542" s="1">
        <f t="shared" si="152"/>
        <v>47900</v>
      </c>
      <c r="E542" s="1">
        <f t="shared" si="153"/>
        <v>47900</v>
      </c>
      <c r="F542" s="1">
        <v>47900</v>
      </c>
      <c r="G542" s="1">
        <v>56100</v>
      </c>
      <c r="H542" s="1">
        <v>42700</v>
      </c>
      <c r="I542" s="1">
        <v>67200</v>
      </c>
      <c r="K542" s="33">
        <v>22400</v>
      </c>
      <c r="L542" s="33"/>
      <c r="M542" s="33">
        <v>22700</v>
      </c>
      <c r="N542" s="31">
        <v>23100</v>
      </c>
      <c r="O542" s="34">
        <v>24300</v>
      </c>
      <c r="P542" s="31">
        <v>26300</v>
      </c>
      <c r="Q542" s="36"/>
      <c r="R542" s="36">
        <v>27200</v>
      </c>
      <c r="S542" s="142">
        <v>28200</v>
      </c>
      <c r="T542" s="143">
        <v>33300</v>
      </c>
      <c r="U542" s="143">
        <v>36400</v>
      </c>
      <c r="V542" s="143"/>
      <c r="W542" s="30">
        <v>71100</v>
      </c>
      <c r="X542" s="30">
        <v>76800</v>
      </c>
      <c r="Y542" s="31">
        <v>85200</v>
      </c>
      <c r="Z542" s="31">
        <v>89900</v>
      </c>
      <c r="AA542" s="31"/>
      <c r="AB542" s="31">
        <v>95400</v>
      </c>
      <c r="AC542" s="31">
        <v>101200</v>
      </c>
      <c r="AD542" s="31">
        <v>112600</v>
      </c>
      <c r="AE542" s="30">
        <v>155900</v>
      </c>
      <c r="AF542" s="30"/>
      <c r="AG542" s="37">
        <v>164300</v>
      </c>
      <c r="AH542" s="37">
        <v>184700</v>
      </c>
      <c r="AI542" s="30">
        <v>188500</v>
      </c>
      <c r="AJ542" s="3"/>
      <c r="AK542" s="3"/>
      <c r="AL542" s="3"/>
      <c r="AO542" s="1">
        <f t="shared" si="144"/>
        <v>52300</v>
      </c>
      <c r="AP542" s="50"/>
      <c r="AQ542" s="50">
        <f t="shared" si="145"/>
        <v>52300</v>
      </c>
      <c r="AR542" s="50"/>
      <c r="AS542" s="1">
        <f t="shared" si="146"/>
        <v>52300</v>
      </c>
      <c r="AU542" s="1">
        <f t="shared" si="147"/>
        <v>52300</v>
      </c>
      <c r="AW542" s="1">
        <f t="shared" si="148"/>
        <v>52300</v>
      </c>
      <c r="AY542" s="1">
        <f t="shared" si="149"/>
        <v>52300</v>
      </c>
      <c r="BA542" s="1">
        <f t="shared" si="150"/>
        <v>52300</v>
      </c>
      <c r="BC542" s="1">
        <f t="shared" si="151"/>
        <v>52300</v>
      </c>
    </row>
    <row r="543" spans="1:55" hidden="1">
      <c r="A543" s="1" t="s">
        <v>47</v>
      </c>
      <c r="C543" s="1">
        <f t="shared" si="152"/>
        <v>49300</v>
      </c>
      <c r="E543" s="1">
        <f t="shared" si="153"/>
        <v>49300</v>
      </c>
      <c r="F543" s="1">
        <v>49300</v>
      </c>
      <c r="G543" s="1">
        <v>57800</v>
      </c>
      <c r="H543" s="1">
        <v>44000</v>
      </c>
      <c r="I543" s="1">
        <v>69200</v>
      </c>
      <c r="K543" s="31">
        <v>23100</v>
      </c>
      <c r="L543" s="31"/>
      <c r="M543" s="31">
        <v>23400</v>
      </c>
      <c r="N543" s="34">
        <v>23800</v>
      </c>
      <c r="O543" s="34">
        <v>25000</v>
      </c>
      <c r="P543" s="31">
        <v>27100</v>
      </c>
      <c r="Q543" s="36"/>
      <c r="R543" s="36">
        <v>28000</v>
      </c>
      <c r="S543" s="142">
        <v>29300</v>
      </c>
      <c r="T543" s="143">
        <v>34300</v>
      </c>
      <c r="U543" s="143">
        <v>37500</v>
      </c>
      <c r="V543" s="143"/>
      <c r="W543" s="31">
        <v>73200</v>
      </c>
      <c r="X543" s="31">
        <v>79100</v>
      </c>
      <c r="Y543" s="31">
        <v>87800</v>
      </c>
      <c r="Z543" s="31">
        <v>92600</v>
      </c>
      <c r="AA543" s="31"/>
      <c r="AB543" s="31">
        <v>98300</v>
      </c>
      <c r="AC543" s="37">
        <v>104200</v>
      </c>
      <c r="AD543" s="37">
        <v>116000</v>
      </c>
      <c r="AE543" s="30">
        <v>160600</v>
      </c>
      <c r="AF543" s="30"/>
      <c r="AG543" s="30">
        <v>169200</v>
      </c>
      <c r="AH543" s="30">
        <v>190200</v>
      </c>
      <c r="AI543" s="30">
        <v>194200</v>
      </c>
      <c r="AJ543" s="3"/>
      <c r="AK543" s="3"/>
      <c r="AL543" s="3"/>
      <c r="AO543" s="1">
        <f t="shared" si="144"/>
        <v>53900</v>
      </c>
      <c r="AP543" s="50"/>
      <c r="AQ543" s="50">
        <f t="shared" si="145"/>
        <v>53900</v>
      </c>
      <c r="AR543" s="50"/>
      <c r="AS543" s="1">
        <f t="shared" si="146"/>
        <v>53900</v>
      </c>
      <c r="AU543" s="1">
        <f t="shared" si="147"/>
        <v>53900</v>
      </c>
      <c r="AW543" s="1">
        <f t="shared" si="148"/>
        <v>53900</v>
      </c>
      <c r="AY543" s="1">
        <f t="shared" si="149"/>
        <v>53900</v>
      </c>
      <c r="BA543" s="1">
        <f t="shared" si="150"/>
        <v>53900</v>
      </c>
      <c r="BC543" s="1">
        <f t="shared" si="151"/>
        <v>53900</v>
      </c>
    </row>
    <row r="544" spans="1:55" hidden="1">
      <c r="A544" s="1" t="s">
        <v>48</v>
      </c>
      <c r="C544" s="1">
        <f t="shared" si="152"/>
        <v>50800</v>
      </c>
      <c r="E544" s="1">
        <f t="shared" si="153"/>
        <v>50800</v>
      </c>
      <c r="F544" s="1">
        <v>50800</v>
      </c>
      <c r="G544" s="1">
        <v>59500</v>
      </c>
      <c r="H544" s="1">
        <v>45300</v>
      </c>
      <c r="I544" s="1">
        <v>71300</v>
      </c>
      <c r="K544" s="30">
        <v>23800</v>
      </c>
      <c r="L544" s="30"/>
      <c r="M544" s="30">
        <v>24100</v>
      </c>
      <c r="N544" s="34">
        <v>24500</v>
      </c>
      <c r="O544" s="34">
        <v>25800</v>
      </c>
      <c r="P544" s="31">
        <v>27900</v>
      </c>
      <c r="Q544" s="36"/>
      <c r="R544" s="36">
        <v>28800</v>
      </c>
      <c r="S544" s="142">
        <v>30200</v>
      </c>
      <c r="T544" s="143">
        <v>35300</v>
      </c>
      <c r="U544" s="143">
        <v>38600</v>
      </c>
      <c r="V544" s="143"/>
      <c r="W544" s="31">
        <v>75400</v>
      </c>
      <c r="X544" s="31">
        <v>81500</v>
      </c>
      <c r="Y544" s="30">
        <v>90400</v>
      </c>
      <c r="Z544" s="30">
        <v>95400</v>
      </c>
      <c r="AA544" s="30"/>
      <c r="AB544" s="30">
        <v>101200</v>
      </c>
      <c r="AC544" s="37">
        <v>107300</v>
      </c>
      <c r="AD544" s="37">
        <v>119500</v>
      </c>
      <c r="AE544" s="30">
        <v>165400</v>
      </c>
      <c r="AF544" s="30"/>
      <c r="AG544" s="37">
        <v>174300</v>
      </c>
      <c r="AH544" s="37">
        <v>195900</v>
      </c>
      <c r="AI544" s="37">
        <v>200000</v>
      </c>
      <c r="AJ544" s="3"/>
      <c r="AK544" s="3"/>
      <c r="AL544" s="3"/>
      <c r="AO544" s="1">
        <f t="shared" si="144"/>
        <v>55500</v>
      </c>
      <c r="AP544" s="50"/>
      <c r="AQ544" s="50">
        <f t="shared" si="145"/>
        <v>55500</v>
      </c>
      <c r="AR544" s="50"/>
      <c r="AS544" s="1">
        <f t="shared" si="146"/>
        <v>55500</v>
      </c>
      <c r="AU544" s="1">
        <f t="shared" si="147"/>
        <v>55500</v>
      </c>
      <c r="AW544" s="1">
        <f t="shared" si="148"/>
        <v>55500</v>
      </c>
      <c r="AY544" s="1">
        <f t="shared" si="149"/>
        <v>55500</v>
      </c>
      <c r="BA544" s="1">
        <f t="shared" si="150"/>
        <v>55500</v>
      </c>
      <c r="BC544" s="1">
        <f t="shared" si="151"/>
        <v>55500</v>
      </c>
    </row>
    <row r="545" spans="3:55" hidden="1">
      <c r="C545" s="1">
        <f t="shared" si="152"/>
        <v>52300</v>
      </c>
      <c r="E545" s="1">
        <f t="shared" si="153"/>
        <v>52300</v>
      </c>
      <c r="F545" s="1">
        <v>52300</v>
      </c>
      <c r="G545" s="1">
        <v>61300</v>
      </c>
      <c r="H545" s="1">
        <v>46700</v>
      </c>
      <c r="I545" s="1">
        <v>73400</v>
      </c>
      <c r="K545" s="31">
        <v>24500</v>
      </c>
      <c r="L545" s="31"/>
      <c r="M545" s="31">
        <v>24800</v>
      </c>
      <c r="N545" s="31">
        <v>25200</v>
      </c>
      <c r="O545" s="31">
        <v>26600</v>
      </c>
      <c r="P545" s="31">
        <v>28700</v>
      </c>
      <c r="Q545" s="36"/>
      <c r="R545" s="36">
        <v>29700</v>
      </c>
      <c r="S545" s="142">
        <v>31100</v>
      </c>
      <c r="T545" s="143">
        <v>36400</v>
      </c>
      <c r="U545" s="143">
        <v>39800</v>
      </c>
      <c r="V545" s="143"/>
      <c r="W545" s="31">
        <v>77700</v>
      </c>
      <c r="X545" s="31">
        <v>83900</v>
      </c>
      <c r="Y545" s="31">
        <v>93100</v>
      </c>
      <c r="Z545" s="31">
        <v>98300</v>
      </c>
      <c r="AA545" s="31"/>
      <c r="AB545" s="31">
        <v>104200</v>
      </c>
      <c r="AC545" s="37">
        <v>110500</v>
      </c>
      <c r="AD545" s="37">
        <v>123100</v>
      </c>
      <c r="AE545" s="30">
        <v>170400</v>
      </c>
      <c r="AF545" s="30"/>
      <c r="AG545" s="30">
        <v>179500</v>
      </c>
      <c r="AH545" s="30">
        <v>201800</v>
      </c>
      <c r="AI545" s="37">
        <v>206000</v>
      </c>
      <c r="AJ545" s="3"/>
      <c r="AK545" s="3"/>
      <c r="AL545" s="3"/>
      <c r="AO545" s="1">
        <f t="shared" si="144"/>
        <v>57200</v>
      </c>
      <c r="AP545" s="50"/>
      <c r="AQ545" s="50">
        <f t="shared" si="145"/>
        <v>57200</v>
      </c>
      <c r="AR545" s="50"/>
      <c r="AS545" s="1">
        <f t="shared" si="146"/>
        <v>57200</v>
      </c>
      <c r="AU545" s="1">
        <f t="shared" si="147"/>
        <v>57200</v>
      </c>
      <c r="AW545" s="1">
        <f t="shared" si="148"/>
        <v>57200</v>
      </c>
      <c r="AY545" s="1">
        <f t="shared" si="149"/>
        <v>57200</v>
      </c>
      <c r="BA545" s="1">
        <f t="shared" si="150"/>
        <v>57200</v>
      </c>
      <c r="BC545" s="1">
        <f t="shared" si="151"/>
        <v>57200</v>
      </c>
    </row>
    <row r="546" spans="3:55" hidden="1">
      <c r="C546" s="1">
        <f t="shared" si="152"/>
        <v>53900</v>
      </c>
      <c r="E546" s="1">
        <f t="shared" si="153"/>
        <v>53900</v>
      </c>
      <c r="F546" s="1">
        <v>53900</v>
      </c>
      <c r="G546" s="1">
        <v>63100</v>
      </c>
      <c r="H546" s="1">
        <v>48100</v>
      </c>
      <c r="I546" s="1">
        <v>75600</v>
      </c>
      <c r="K546" s="31">
        <v>25200</v>
      </c>
      <c r="L546" s="31"/>
      <c r="M546" s="31">
        <v>25500</v>
      </c>
      <c r="N546" s="34">
        <v>26000</v>
      </c>
      <c r="O546" s="30">
        <v>27400</v>
      </c>
      <c r="P546" s="31">
        <v>29600</v>
      </c>
      <c r="Q546" s="36"/>
      <c r="R546" s="36">
        <v>30600</v>
      </c>
      <c r="S546" s="142">
        <v>32000</v>
      </c>
      <c r="T546" s="143">
        <v>37500</v>
      </c>
      <c r="U546" s="143">
        <v>41000</v>
      </c>
      <c r="V546" s="143"/>
      <c r="W546" s="31">
        <v>80000</v>
      </c>
      <c r="X546" s="31">
        <v>86400</v>
      </c>
      <c r="Y546" s="30">
        <v>95900</v>
      </c>
      <c r="Z546" s="30">
        <v>101200</v>
      </c>
      <c r="AA546" s="30"/>
      <c r="AB546" s="30">
        <v>107300</v>
      </c>
      <c r="AC546" s="30">
        <v>113800</v>
      </c>
      <c r="AD546" s="30">
        <v>126800</v>
      </c>
      <c r="AE546" s="30">
        <v>175500</v>
      </c>
      <c r="AF546" s="30"/>
      <c r="AG546" s="30">
        <v>184900</v>
      </c>
      <c r="AH546" s="30">
        <v>207900</v>
      </c>
      <c r="AI546" s="31">
        <v>212200</v>
      </c>
      <c r="AJ546" s="3"/>
      <c r="AK546" s="3"/>
      <c r="AL546" s="3"/>
      <c r="AO546" s="1">
        <f t="shared" si="144"/>
        <v>58900</v>
      </c>
      <c r="AP546" s="50"/>
      <c r="AQ546" s="50">
        <f t="shared" si="145"/>
        <v>58900</v>
      </c>
      <c r="AR546" s="50"/>
      <c r="AS546" s="1">
        <f t="shared" si="146"/>
        <v>58900</v>
      </c>
      <c r="AU546" s="1">
        <f t="shared" si="147"/>
        <v>58900</v>
      </c>
      <c r="AW546" s="1">
        <f t="shared" si="148"/>
        <v>58900</v>
      </c>
      <c r="AY546" s="1">
        <f t="shared" si="149"/>
        <v>58900</v>
      </c>
      <c r="BA546" s="1">
        <f t="shared" si="150"/>
        <v>58900</v>
      </c>
      <c r="BC546" s="1">
        <f t="shared" si="151"/>
        <v>58900</v>
      </c>
    </row>
    <row r="547" spans="3:55" hidden="1">
      <c r="C547" s="1">
        <f t="shared" si="152"/>
        <v>55500</v>
      </c>
      <c r="E547" s="1">
        <f t="shared" si="153"/>
        <v>55500</v>
      </c>
      <c r="F547" s="1">
        <v>55500</v>
      </c>
      <c r="G547" s="1">
        <v>65000</v>
      </c>
      <c r="H547" s="1">
        <v>49500</v>
      </c>
      <c r="I547" s="1">
        <v>77900</v>
      </c>
      <c r="K547" s="31">
        <v>26000</v>
      </c>
      <c r="L547" s="31"/>
      <c r="M547" s="31">
        <v>26300</v>
      </c>
      <c r="N547" s="34">
        <v>26800</v>
      </c>
      <c r="O547" s="31">
        <v>28200</v>
      </c>
      <c r="P547" s="31">
        <v>30500</v>
      </c>
      <c r="Q547" s="36"/>
      <c r="R547" s="36">
        <v>31500</v>
      </c>
      <c r="S547" s="142">
        <v>33000</v>
      </c>
      <c r="T547" s="143">
        <v>38600</v>
      </c>
      <c r="U547" s="143">
        <v>42200</v>
      </c>
      <c r="V547" s="143"/>
      <c r="W547" s="31">
        <v>82400</v>
      </c>
      <c r="X547" s="31">
        <v>89000</v>
      </c>
      <c r="Y547" s="31">
        <v>98800</v>
      </c>
      <c r="Z547" s="31">
        <v>104200</v>
      </c>
      <c r="AA547" s="31"/>
      <c r="AB547" s="31">
        <v>110500</v>
      </c>
      <c r="AC547" s="37">
        <v>117200</v>
      </c>
      <c r="AD547" s="37">
        <v>130600</v>
      </c>
      <c r="AE547" s="30">
        <v>180800</v>
      </c>
      <c r="AF547" s="30"/>
      <c r="AG547" s="37">
        <v>190400</v>
      </c>
      <c r="AH547" s="37">
        <v>214100</v>
      </c>
      <c r="AI547" s="30">
        <v>218600</v>
      </c>
      <c r="AJ547" s="3"/>
      <c r="AK547" s="3"/>
      <c r="AL547" s="3"/>
      <c r="AO547" s="1">
        <f t="shared" si="144"/>
        <v>60700</v>
      </c>
      <c r="AP547" s="50"/>
      <c r="AQ547" s="50">
        <f t="shared" si="145"/>
        <v>60700</v>
      </c>
      <c r="AR547" s="50"/>
      <c r="AS547" s="1">
        <f t="shared" si="146"/>
        <v>60700</v>
      </c>
      <c r="AU547" s="1">
        <f t="shared" si="147"/>
        <v>60700</v>
      </c>
      <c r="AW547" s="1">
        <f t="shared" si="148"/>
        <v>60700</v>
      </c>
      <c r="AY547" s="1">
        <f t="shared" si="149"/>
        <v>60700</v>
      </c>
      <c r="BA547" s="1">
        <f t="shared" si="150"/>
        <v>60700</v>
      </c>
      <c r="BC547" s="1">
        <f t="shared" si="151"/>
        <v>60700</v>
      </c>
    </row>
    <row r="548" spans="3:55" hidden="1">
      <c r="C548" s="1">
        <f t="shared" si="152"/>
        <v>57200</v>
      </c>
      <c r="E548" s="1">
        <f t="shared" si="153"/>
        <v>57200</v>
      </c>
      <c r="F548" s="1">
        <v>57200</v>
      </c>
      <c r="G548" s="1">
        <v>67000</v>
      </c>
      <c r="H548" s="1">
        <v>51000</v>
      </c>
      <c r="I548" s="1">
        <v>80200</v>
      </c>
      <c r="K548" s="31">
        <v>26800</v>
      </c>
      <c r="L548" s="31"/>
      <c r="M548" s="31">
        <v>27100</v>
      </c>
      <c r="N548" s="31">
        <v>27600</v>
      </c>
      <c r="O548" s="31">
        <v>29000</v>
      </c>
      <c r="P548" s="31">
        <v>31400</v>
      </c>
      <c r="Q548" s="36"/>
      <c r="R548" s="36">
        <v>32400</v>
      </c>
      <c r="S548" s="142">
        <v>34000</v>
      </c>
      <c r="T548" s="143">
        <v>39800</v>
      </c>
      <c r="U548" s="143">
        <v>43500</v>
      </c>
      <c r="V548" s="143"/>
      <c r="W548" s="31">
        <v>84900</v>
      </c>
      <c r="X548" s="31">
        <v>91700</v>
      </c>
      <c r="Y548" s="37">
        <v>101800</v>
      </c>
      <c r="Z548" s="37">
        <v>107300</v>
      </c>
      <c r="AA548" s="37"/>
      <c r="AB548" s="37">
        <v>113800</v>
      </c>
      <c r="AC548" s="30">
        <v>120700</v>
      </c>
      <c r="AD548" s="30">
        <v>134500</v>
      </c>
      <c r="AE548" s="30">
        <v>186200</v>
      </c>
      <c r="AF548" s="30"/>
      <c r="AG548" s="37">
        <v>196100</v>
      </c>
      <c r="AH548" s="37"/>
      <c r="AI548" s="30"/>
      <c r="AJ548" s="3"/>
      <c r="AK548" s="3"/>
      <c r="AL548" s="3"/>
      <c r="AO548" s="1">
        <f t="shared" si="144"/>
        <v>62500</v>
      </c>
      <c r="AP548" s="50"/>
      <c r="AQ548" s="50">
        <f t="shared" si="145"/>
        <v>62500</v>
      </c>
      <c r="AR548" s="50"/>
      <c r="AS548" s="1">
        <f t="shared" si="146"/>
        <v>62500</v>
      </c>
      <c r="AU548" s="1">
        <f t="shared" si="147"/>
        <v>62500</v>
      </c>
      <c r="AW548" s="1">
        <f t="shared" si="148"/>
        <v>62500</v>
      </c>
      <c r="AY548" s="1">
        <f t="shared" si="149"/>
        <v>62500</v>
      </c>
      <c r="BA548" s="1">
        <f t="shared" si="150"/>
        <v>62500</v>
      </c>
      <c r="BC548" s="1">
        <f t="shared" si="151"/>
        <v>62500</v>
      </c>
    </row>
    <row r="549" spans="3:55" hidden="1">
      <c r="C549" s="1">
        <f t="shared" si="152"/>
        <v>58900</v>
      </c>
      <c r="E549" s="1">
        <f t="shared" si="153"/>
        <v>58900</v>
      </c>
      <c r="F549" s="1">
        <v>58900</v>
      </c>
      <c r="G549" s="1">
        <v>69000</v>
      </c>
      <c r="H549" s="1">
        <v>52500</v>
      </c>
      <c r="I549" s="1">
        <v>82600</v>
      </c>
      <c r="K549" s="31">
        <v>27600</v>
      </c>
      <c r="L549" s="31"/>
      <c r="M549" s="31">
        <v>27900</v>
      </c>
      <c r="N549" s="30">
        <v>28400</v>
      </c>
      <c r="O549" s="31">
        <v>29900</v>
      </c>
      <c r="P549" s="31">
        <v>32300</v>
      </c>
      <c r="Q549" s="36"/>
      <c r="R549" s="36">
        <v>33400</v>
      </c>
      <c r="S549" s="142">
        <v>35000</v>
      </c>
      <c r="T549" s="143">
        <v>41000</v>
      </c>
      <c r="U549" s="143">
        <v>44800</v>
      </c>
      <c r="V549" s="143"/>
      <c r="W549" s="31">
        <v>87400</v>
      </c>
      <c r="X549" s="31">
        <v>94500</v>
      </c>
      <c r="Y549" s="37">
        <v>104900</v>
      </c>
      <c r="Z549" s="37">
        <v>110500</v>
      </c>
      <c r="AA549" s="37"/>
      <c r="AB549" s="37">
        <v>117200</v>
      </c>
      <c r="AC549" s="37">
        <v>124300</v>
      </c>
      <c r="AD549" s="37">
        <v>138500</v>
      </c>
      <c r="AE549" s="30">
        <v>191800</v>
      </c>
      <c r="AF549" s="30"/>
      <c r="AG549" s="31">
        <v>202000</v>
      </c>
      <c r="AH549" s="31"/>
      <c r="AI549" s="148"/>
      <c r="AJ549" s="3"/>
      <c r="AK549" s="3"/>
      <c r="AL549" s="3"/>
      <c r="AO549" s="1">
        <f t="shared" si="144"/>
        <v>64400</v>
      </c>
      <c r="AP549" s="50"/>
      <c r="AQ549" s="50">
        <f t="shared" si="145"/>
        <v>64400</v>
      </c>
      <c r="AR549" s="50"/>
      <c r="AS549" s="1">
        <f t="shared" si="146"/>
        <v>64400</v>
      </c>
      <c r="AU549" s="1">
        <f t="shared" si="147"/>
        <v>64400</v>
      </c>
      <c r="AW549" s="1">
        <f t="shared" si="148"/>
        <v>64400</v>
      </c>
      <c r="AY549" s="1">
        <f t="shared" si="149"/>
        <v>64400</v>
      </c>
      <c r="BA549" s="1">
        <f t="shared" si="150"/>
        <v>64400</v>
      </c>
      <c r="BC549" s="1">
        <f t="shared" si="151"/>
        <v>64400</v>
      </c>
    </row>
    <row r="550" spans="3:55" hidden="1">
      <c r="C550" s="1">
        <f t="shared" si="152"/>
        <v>60700</v>
      </c>
      <c r="E550" s="1">
        <f t="shared" si="153"/>
        <v>60700</v>
      </c>
      <c r="F550" s="1">
        <v>60700</v>
      </c>
      <c r="G550" s="1">
        <v>71100</v>
      </c>
      <c r="H550" s="1">
        <v>54100</v>
      </c>
      <c r="I550" s="1">
        <v>85100</v>
      </c>
      <c r="K550" s="31">
        <v>28400</v>
      </c>
      <c r="L550" s="31"/>
      <c r="M550" s="31">
        <v>28700</v>
      </c>
      <c r="N550" s="31">
        <v>29300</v>
      </c>
      <c r="O550" s="31">
        <v>30800</v>
      </c>
      <c r="P550" s="31">
        <v>33300</v>
      </c>
      <c r="Q550" s="36"/>
      <c r="R550" s="36">
        <v>34400</v>
      </c>
      <c r="S550" s="142">
        <v>36100</v>
      </c>
      <c r="T550" s="143">
        <v>42200</v>
      </c>
      <c r="U550" s="143">
        <v>46100</v>
      </c>
      <c r="V550" s="143"/>
      <c r="W550" s="31">
        <v>90000</v>
      </c>
      <c r="X550" s="31">
        <v>97300</v>
      </c>
      <c r="Y550" s="37">
        <v>108000</v>
      </c>
      <c r="Z550" s="37">
        <v>113800</v>
      </c>
      <c r="AA550" s="37"/>
      <c r="AB550" s="37">
        <v>120700</v>
      </c>
      <c r="AC550" s="37">
        <v>128000</v>
      </c>
      <c r="AD550" s="37">
        <v>142700</v>
      </c>
      <c r="AE550" s="30">
        <v>197600</v>
      </c>
      <c r="AF550" s="30"/>
      <c r="AG550" s="30">
        <v>208100</v>
      </c>
      <c r="AH550" s="30"/>
      <c r="AI550" s="148"/>
      <c r="AJ550" s="3"/>
      <c r="AK550" s="3"/>
      <c r="AL550" s="3"/>
      <c r="AO550" s="1">
        <f t="shared" si="144"/>
        <v>66300</v>
      </c>
      <c r="AP550" s="50"/>
      <c r="AQ550" s="50">
        <f t="shared" si="145"/>
        <v>66300</v>
      </c>
      <c r="AR550" s="50"/>
      <c r="AS550" s="1">
        <f t="shared" si="146"/>
        <v>66300</v>
      </c>
      <c r="AU550" s="1">
        <f t="shared" si="147"/>
        <v>66300</v>
      </c>
      <c r="AW550" s="1">
        <f t="shared" si="148"/>
        <v>66300</v>
      </c>
      <c r="AY550" s="1">
        <f t="shared" si="149"/>
        <v>66300</v>
      </c>
      <c r="BA550" s="1">
        <f t="shared" si="150"/>
        <v>66300</v>
      </c>
      <c r="BC550" s="1">
        <f t="shared" si="151"/>
        <v>66300</v>
      </c>
    </row>
    <row r="551" spans="3:55" hidden="1">
      <c r="C551" s="1">
        <f t="shared" si="152"/>
        <v>62500</v>
      </c>
      <c r="E551" s="1">
        <f t="shared" si="153"/>
        <v>62500</v>
      </c>
      <c r="F551" s="1">
        <v>62500</v>
      </c>
      <c r="G551" s="1">
        <v>73200</v>
      </c>
      <c r="H551" s="1">
        <v>55700</v>
      </c>
      <c r="I551" s="1">
        <v>87700</v>
      </c>
      <c r="K551" s="31">
        <v>29300</v>
      </c>
      <c r="L551" s="31"/>
      <c r="M551" s="31">
        <v>29600</v>
      </c>
      <c r="N551" s="31">
        <v>30200</v>
      </c>
      <c r="O551" s="31">
        <v>31700</v>
      </c>
      <c r="P551" s="31">
        <v>34300</v>
      </c>
      <c r="Q551" s="36"/>
      <c r="R551" s="36">
        <v>35400</v>
      </c>
      <c r="S551" s="142">
        <v>37200</v>
      </c>
      <c r="T551" s="143">
        <v>43500</v>
      </c>
      <c r="U551" s="143">
        <v>47500</v>
      </c>
      <c r="V551" s="143"/>
      <c r="W551" s="31">
        <v>92700</v>
      </c>
      <c r="X551" s="31">
        <v>100200</v>
      </c>
      <c r="Y551" s="30">
        <v>111200</v>
      </c>
      <c r="Z551" s="30">
        <v>117200</v>
      </c>
      <c r="AA551" s="30"/>
      <c r="AB551" s="30">
        <v>124300</v>
      </c>
      <c r="AC551" s="37">
        <v>131800</v>
      </c>
      <c r="AD551" s="37">
        <v>147000</v>
      </c>
      <c r="AE551" s="34">
        <v>203500</v>
      </c>
      <c r="AF551" s="34"/>
      <c r="AG551" s="30"/>
      <c r="AH551" s="30"/>
      <c r="AI551" s="148"/>
      <c r="AJ551" s="3"/>
      <c r="AK551" s="3"/>
      <c r="AL551" s="3"/>
      <c r="AO551" s="1">
        <f t="shared" si="144"/>
        <v>68300</v>
      </c>
      <c r="AP551" s="50"/>
      <c r="AQ551" s="50">
        <f t="shared" si="145"/>
        <v>68300</v>
      </c>
      <c r="AR551" s="50"/>
      <c r="AS551" s="1">
        <f t="shared" si="146"/>
        <v>68300</v>
      </c>
      <c r="AU551" s="1">
        <f t="shared" si="147"/>
        <v>68300</v>
      </c>
      <c r="AW551" s="1">
        <f t="shared" si="148"/>
        <v>68300</v>
      </c>
      <c r="AY551" s="1">
        <f t="shared" si="149"/>
        <v>68300</v>
      </c>
      <c r="BA551" s="1">
        <f t="shared" si="150"/>
        <v>68300</v>
      </c>
      <c r="BC551" s="1">
        <f t="shared" si="151"/>
        <v>68300</v>
      </c>
    </row>
    <row r="552" spans="3:55" hidden="1">
      <c r="C552" s="1">
        <f t="shared" si="152"/>
        <v>64400</v>
      </c>
      <c r="E552" s="1">
        <f t="shared" si="153"/>
        <v>64400</v>
      </c>
      <c r="F552" s="1">
        <v>64400</v>
      </c>
      <c r="G552" s="1">
        <v>75400</v>
      </c>
      <c r="H552" s="1">
        <v>57400</v>
      </c>
      <c r="I552" s="1">
        <v>90300</v>
      </c>
      <c r="K552" s="31">
        <v>30200</v>
      </c>
      <c r="L552" s="31"/>
      <c r="M552" s="31">
        <v>30500</v>
      </c>
      <c r="N552" s="31">
        <v>31100</v>
      </c>
      <c r="O552" s="31">
        <v>32700</v>
      </c>
      <c r="P552" s="31">
        <v>35300</v>
      </c>
      <c r="Q552" s="36"/>
      <c r="R552" s="36">
        <v>36500</v>
      </c>
      <c r="S552" s="142">
        <v>38300</v>
      </c>
      <c r="T552" s="143">
        <v>44800</v>
      </c>
      <c r="U552" s="143">
        <v>48900</v>
      </c>
      <c r="V552" s="143"/>
      <c r="W552" s="31">
        <v>95500</v>
      </c>
      <c r="X552" s="31">
        <v>103200</v>
      </c>
      <c r="Y552" s="30">
        <v>114500</v>
      </c>
      <c r="Z552" s="30">
        <v>120700</v>
      </c>
      <c r="AA552" s="30"/>
      <c r="AB552" s="30">
        <v>128000</v>
      </c>
      <c r="AC552" s="30">
        <v>135800</v>
      </c>
      <c r="AD552" s="30">
        <v>151400</v>
      </c>
      <c r="AE552" s="34"/>
      <c r="AF552" s="34"/>
      <c r="AG552" s="148"/>
      <c r="AH552" s="148"/>
      <c r="AI552" s="148"/>
      <c r="AJ552" s="3"/>
      <c r="AK552" s="3"/>
      <c r="AL552" s="3"/>
      <c r="AO552" s="1">
        <f t="shared" si="144"/>
        <v>70300</v>
      </c>
      <c r="AP552" s="50"/>
      <c r="AQ552" s="50">
        <f t="shared" si="145"/>
        <v>70300</v>
      </c>
      <c r="AR552" s="50"/>
      <c r="AS552" s="1">
        <f t="shared" si="146"/>
        <v>70300</v>
      </c>
      <c r="AU552" s="1">
        <f t="shared" si="147"/>
        <v>70300</v>
      </c>
      <c r="AW552" s="1">
        <f t="shared" si="148"/>
        <v>70300</v>
      </c>
      <c r="AY552" s="1">
        <f t="shared" si="149"/>
        <v>70300</v>
      </c>
      <c r="BA552" s="1">
        <f t="shared" si="150"/>
        <v>70300</v>
      </c>
      <c r="BC552" s="1">
        <f t="shared" si="151"/>
        <v>70300</v>
      </c>
    </row>
    <row r="553" spans="3:55" hidden="1">
      <c r="C553" s="1">
        <f t="shared" si="152"/>
        <v>66300</v>
      </c>
      <c r="E553" s="1">
        <f t="shared" si="153"/>
        <v>66300</v>
      </c>
      <c r="F553" s="1">
        <v>66300</v>
      </c>
      <c r="G553" s="1">
        <v>77700</v>
      </c>
      <c r="H553" s="1">
        <v>59100</v>
      </c>
      <c r="I553" s="1">
        <v>93000</v>
      </c>
      <c r="K553" s="34">
        <v>31100</v>
      </c>
      <c r="L553" s="34"/>
      <c r="M553" s="34">
        <v>31400</v>
      </c>
      <c r="N553" s="31">
        <v>32000</v>
      </c>
      <c r="O553" s="31">
        <v>33700</v>
      </c>
      <c r="P553" s="31">
        <v>36400</v>
      </c>
      <c r="Q553" s="36"/>
      <c r="R553" s="36">
        <v>37600</v>
      </c>
      <c r="S553" s="142">
        <v>39400</v>
      </c>
      <c r="T553" s="143">
        <v>46100</v>
      </c>
      <c r="U553" s="143">
        <v>50400</v>
      </c>
      <c r="V553" s="143"/>
      <c r="W553" s="31">
        <v>98400</v>
      </c>
      <c r="X553" s="31">
        <v>106300</v>
      </c>
      <c r="Y553" s="30">
        <v>117900</v>
      </c>
      <c r="Z553" s="30">
        <v>124300</v>
      </c>
      <c r="AA553" s="30"/>
      <c r="AB553" s="30">
        <v>131800</v>
      </c>
      <c r="AC553" s="37">
        <v>139900</v>
      </c>
      <c r="AD553" s="37">
        <v>155900</v>
      </c>
      <c r="AE553" s="30"/>
      <c r="AF553" s="30"/>
      <c r="AG553" s="148"/>
      <c r="AH553" s="148"/>
      <c r="AI553" s="148"/>
      <c r="AJ553" s="3"/>
      <c r="AK553" s="3"/>
      <c r="AL553" s="3"/>
      <c r="AO553" s="1">
        <f t="shared" si="144"/>
        <v>72400</v>
      </c>
      <c r="AP553" s="50"/>
      <c r="AQ553" s="50">
        <f t="shared" si="145"/>
        <v>72400</v>
      </c>
      <c r="AR553" s="50"/>
      <c r="AS553" s="1">
        <f t="shared" si="146"/>
        <v>72400</v>
      </c>
      <c r="AU553" s="1">
        <f t="shared" si="147"/>
        <v>72400</v>
      </c>
      <c r="AW553" s="1">
        <f t="shared" si="148"/>
        <v>72400</v>
      </c>
      <c r="AY553" s="1">
        <f t="shared" si="149"/>
        <v>72400</v>
      </c>
      <c r="BA553" s="1">
        <f t="shared" si="150"/>
        <v>72400</v>
      </c>
      <c r="BC553" s="1">
        <f t="shared" si="151"/>
        <v>72400</v>
      </c>
    </row>
    <row r="554" spans="3:55" hidden="1">
      <c r="C554" s="1">
        <f t="shared" si="152"/>
        <v>68300</v>
      </c>
      <c r="E554" s="1">
        <f t="shared" si="153"/>
        <v>68300</v>
      </c>
      <c r="F554" s="31">
        <v>68300</v>
      </c>
      <c r="G554" s="35">
        <v>80000</v>
      </c>
      <c r="H554" s="30">
        <v>60900</v>
      </c>
      <c r="I554" s="31">
        <v>95800</v>
      </c>
      <c r="J554" s="31"/>
      <c r="K554" s="34">
        <v>32000</v>
      </c>
      <c r="L554" s="34"/>
      <c r="M554" s="34">
        <v>32300</v>
      </c>
      <c r="N554" s="31">
        <v>33000</v>
      </c>
      <c r="O554" s="31">
        <v>34700</v>
      </c>
      <c r="P554" s="30">
        <v>37500</v>
      </c>
      <c r="Q554" s="35"/>
      <c r="R554" s="35">
        <v>38700</v>
      </c>
      <c r="S554" s="142">
        <v>40600</v>
      </c>
      <c r="T554" s="144">
        <v>47500</v>
      </c>
      <c r="U554" s="144">
        <v>51900</v>
      </c>
      <c r="V554" s="144"/>
      <c r="W554" s="37">
        <v>101400</v>
      </c>
      <c r="X554" s="37">
        <v>109500</v>
      </c>
      <c r="Y554" s="37">
        <v>121400</v>
      </c>
      <c r="Z554" s="37">
        <v>128000</v>
      </c>
      <c r="AA554" s="37"/>
      <c r="AB554" s="37">
        <v>135800</v>
      </c>
      <c r="AC554" s="37">
        <v>144100</v>
      </c>
      <c r="AD554" s="37">
        <v>160600</v>
      </c>
      <c r="AE554" s="148"/>
      <c r="AF554" s="148"/>
      <c r="AG554" s="148"/>
      <c r="AH554" s="148"/>
      <c r="AI554" s="148"/>
      <c r="AJ554" s="3"/>
      <c r="AK554" s="3"/>
      <c r="AL554" s="3"/>
      <c r="AO554" s="1">
        <f t="shared" si="144"/>
        <v>74600</v>
      </c>
      <c r="AP554" s="50"/>
      <c r="AQ554" s="50">
        <f t="shared" si="145"/>
        <v>74600</v>
      </c>
      <c r="AR554" s="50"/>
      <c r="AS554" s="1">
        <f t="shared" si="146"/>
        <v>74600</v>
      </c>
      <c r="AU554" s="1">
        <f t="shared" si="147"/>
        <v>74600</v>
      </c>
      <c r="AW554" s="1">
        <f t="shared" si="148"/>
        <v>74600</v>
      </c>
      <c r="AY554" s="1">
        <f t="shared" si="149"/>
        <v>74600</v>
      </c>
      <c r="BA554" s="1">
        <f t="shared" si="150"/>
        <v>74600</v>
      </c>
      <c r="BC554" s="1">
        <f t="shared" si="151"/>
        <v>74600</v>
      </c>
    </row>
    <row r="555" spans="3:55" hidden="1">
      <c r="C555" s="1">
        <f t="shared" si="152"/>
        <v>70300</v>
      </c>
      <c r="E555" s="1">
        <f t="shared" si="153"/>
        <v>70300</v>
      </c>
      <c r="F555" s="31">
        <v>70300</v>
      </c>
      <c r="G555" s="36">
        <v>82400</v>
      </c>
      <c r="H555" s="31">
        <v>62700</v>
      </c>
      <c r="I555" s="31">
        <v>98700</v>
      </c>
      <c r="J555" s="31"/>
      <c r="K555" s="31">
        <v>33000</v>
      </c>
      <c r="L555" s="31"/>
      <c r="M555" s="31">
        <v>33300</v>
      </c>
      <c r="N555" s="31">
        <v>34000</v>
      </c>
      <c r="O555" s="31">
        <v>35700</v>
      </c>
      <c r="P555" s="31">
        <v>38600</v>
      </c>
      <c r="Q555" s="36"/>
      <c r="R555" s="36">
        <v>39900</v>
      </c>
      <c r="S555" s="142">
        <v>41800</v>
      </c>
      <c r="T555" s="143">
        <v>48900</v>
      </c>
      <c r="U555" s="143">
        <v>53500</v>
      </c>
      <c r="V555" s="143"/>
      <c r="W555" s="37">
        <v>104400</v>
      </c>
      <c r="X555" s="37">
        <v>112800</v>
      </c>
      <c r="Y555" s="37">
        <v>125000</v>
      </c>
      <c r="Z555" s="37">
        <v>131800</v>
      </c>
      <c r="AA555" s="37"/>
      <c r="AB555" s="37">
        <v>139900</v>
      </c>
      <c r="AC555" s="37">
        <v>148400</v>
      </c>
      <c r="AD555" s="37">
        <v>165400</v>
      </c>
      <c r="AE555" s="148"/>
      <c r="AF555" s="148"/>
      <c r="AG555" s="148"/>
      <c r="AH555" s="148"/>
      <c r="AI555" s="148"/>
      <c r="AJ555" s="3"/>
      <c r="AK555" s="3"/>
      <c r="AL555" s="3"/>
      <c r="AO555" s="1">
        <f t="shared" si="144"/>
        <v>76800</v>
      </c>
      <c r="AP555" s="50"/>
      <c r="AQ555" s="50">
        <f t="shared" si="145"/>
        <v>76800</v>
      </c>
      <c r="AR555" s="50"/>
      <c r="AS555" s="1">
        <f t="shared" si="146"/>
        <v>76800</v>
      </c>
      <c r="AU555" s="1">
        <f t="shared" si="147"/>
        <v>76800</v>
      </c>
      <c r="AW555" s="1">
        <f t="shared" si="148"/>
        <v>76800</v>
      </c>
      <c r="AY555" s="1">
        <f t="shared" si="149"/>
        <v>76800</v>
      </c>
      <c r="BA555" s="1">
        <f t="shared" si="150"/>
        <v>76800</v>
      </c>
      <c r="BC555" s="1">
        <f t="shared" si="151"/>
        <v>76800</v>
      </c>
    </row>
    <row r="556" spans="3:55" hidden="1">
      <c r="C556" s="1">
        <f t="shared" si="152"/>
        <v>72400</v>
      </c>
      <c r="E556" s="1">
        <f t="shared" si="153"/>
        <v>72400</v>
      </c>
      <c r="F556" s="30">
        <v>72400</v>
      </c>
      <c r="G556" s="35">
        <v>84900</v>
      </c>
      <c r="H556" s="31">
        <v>64600</v>
      </c>
      <c r="I556" s="37">
        <v>101700</v>
      </c>
      <c r="J556" s="37"/>
      <c r="K556" s="31">
        <v>34000</v>
      </c>
      <c r="L556" s="31"/>
      <c r="M556" s="31">
        <v>34300</v>
      </c>
      <c r="N556" s="31">
        <v>35000</v>
      </c>
      <c r="O556" s="30">
        <v>36800</v>
      </c>
      <c r="P556" s="31">
        <v>39800</v>
      </c>
      <c r="Q556" s="36"/>
      <c r="R556" s="36">
        <v>41100</v>
      </c>
      <c r="S556" s="142">
        <v>43300</v>
      </c>
      <c r="T556" s="143">
        <v>50400</v>
      </c>
      <c r="U556" s="143">
        <v>55100</v>
      </c>
      <c r="V556" s="143"/>
      <c r="W556" s="37">
        <v>107500</v>
      </c>
      <c r="X556" s="37">
        <v>116200</v>
      </c>
      <c r="Y556" s="30">
        <v>128800</v>
      </c>
      <c r="Z556" s="30">
        <v>135800</v>
      </c>
      <c r="AA556" s="30"/>
      <c r="AB556" s="30">
        <v>144100</v>
      </c>
      <c r="AC556" s="30">
        <v>152900</v>
      </c>
      <c r="AD556" s="30">
        <v>170400</v>
      </c>
      <c r="AE556" s="3"/>
      <c r="AF556" s="3"/>
      <c r="AG556" s="3"/>
      <c r="AH556" s="3"/>
      <c r="AI556" s="3"/>
      <c r="AJ556" s="3"/>
      <c r="AK556" s="3"/>
      <c r="AL556" s="3"/>
      <c r="AO556" s="1">
        <f t="shared" si="144"/>
        <v>79100</v>
      </c>
      <c r="AP556" s="50"/>
      <c r="AQ556" s="50">
        <f t="shared" si="145"/>
        <v>79100</v>
      </c>
      <c r="AR556" s="50"/>
      <c r="AS556" s="1">
        <f t="shared" si="146"/>
        <v>79100</v>
      </c>
      <c r="AU556" s="1">
        <f t="shared" si="147"/>
        <v>79100</v>
      </c>
      <c r="AW556" s="1">
        <f t="shared" si="148"/>
        <v>79100</v>
      </c>
      <c r="AY556" s="1">
        <f t="shared" si="149"/>
        <v>79100</v>
      </c>
      <c r="BA556" s="1">
        <f t="shared" si="150"/>
        <v>79100</v>
      </c>
      <c r="BC556" s="1">
        <f t="shared" si="151"/>
        <v>79100</v>
      </c>
    </row>
    <row r="557" spans="3:55" hidden="1">
      <c r="C557" s="1">
        <f t="shared" si="152"/>
        <v>74600</v>
      </c>
      <c r="E557" s="1">
        <f t="shared" si="153"/>
        <v>74600</v>
      </c>
      <c r="F557" s="31">
        <v>74600</v>
      </c>
      <c r="G557" s="35">
        <v>87400</v>
      </c>
      <c r="H557" s="31">
        <v>66500</v>
      </c>
      <c r="I557" s="37">
        <v>104800</v>
      </c>
      <c r="J557" s="37"/>
      <c r="K557" s="31">
        <v>35000</v>
      </c>
      <c r="L557" s="31"/>
      <c r="M557" s="31">
        <v>35300</v>
      </c>
      <c r="N557" s="31">
        <v>36100</v>
      </c>
      <c r="O557" s="31">
        <v>37900</v>
      </c>
      <c r="P557" s="34">
        <v>41000</v>
      </c>
      <c r="Q557" s="145"/>
      <c r="R557" s="145">
        <v>42300</v>
      </c>
      <c r="S557" s="142">
        <v>44400</v>
      </c>
      <c r="T557" s="146">
        <v>51900</v>
      </c>
      <c r="U557" s="146">
        <v>56800</v>
      </c>
      <c r="V557" s="146"/>
      <c r="W557" s="30">
        <v>110700</v>
      </c>
      <c r="X557" s="30">
        <v>119700</v>
      </c>
      <c r="Y557" s="37">
        <v>132700</v>
      </c>
      <c r="Z557" s="37">
        <v>139900</v>
      </c>
      <c r="AA557" s="37"/>
      <c r="AB557" s="37">
        <v>148400</v>
      </c>
      <c r="AC557" s="30">
        <v>157500</v>
      </c>
      <c r="AD557" s="30">
        <v>175500</v>
      </c>
      <c r="AE557" s="3"/>
      <c r="AF557" s="3"/>
      <c r="AG557" s="3"/>
      <c r="AH557" s="3"/>
      <c r="AI557" s="3"/>
      <c r="AJ557" s="3"/>
      <c r="AK557" s="3"/>
      <c r="AL557" s="3"/>
      <c r="AO557" s="1">
        <f t="shared" si="144"/>
        <v>81500</v>
      </c>
      <c r="AP557" s="50"/>
      <c r="AQ557" s="50">
        <f t="shared" si="145"/>
        <v>81500</v>
      </c>
      <c r="AR557" s="50"/>
      <c r="AS557" s="1">
        <f t="shared" si="146"/>
        <v>81500</v>
      </c>
      <c r="AU557" s="1">
        <f t="shared" si="147"/>
        <v>81500</v>
      </c>
      <c r="AW557" s="1">
        <f t="shared" si="148"/>
        <v>81500</v>
      </c>
      <c r="AY557" s="1">
        <f t="shared" si="149"/>
        <v>81500</v>
      </c>
      <c r="BA557" s="1">
        <f t="shared" si="150"/>
        <v>81500</v>
      </c>
      <c r="BC557" s="1">
        <f t="shared" si="151"/>
        <v>81500</v>
      </c>
    </row>
    <row r="558" spans="3:55" hidden="1">
      <c r="C558" s="1">
        <f t="shared" si="152"/>
        <v>76800</v>
      </c>
      <c r="E558" s="1">
        <f t="shared" si="153"/>
        <v>76800</v>
      </c>
      <c r="F558" s="31">
        <v>76800</v>
      </c>
      <c r="G558" s="36">
        <v>90000</v>
      </c>
      <c r="H558" s="30">
        <v>68500</v>
      </c>
      <c r="I558" s="37">
        <v>107900</v>
      </c>
      <c r="J558" s="37"/>
      <c r="K558" s="31">
        <v>36100</v>
      </c>
      <c r="L558" s="31"/>
      <c r="M558" s="31">
        <v>36400</v>
      </c>
      <c r="N558" s="31">
        <v>37200</v>
      </c>
      <c r="O558" s="31">
        <v>39000</v>
      </c>
      <c r="P558" s="34">
        <v>42200</v>
      </c>
      <c r="Q558" s="145"/>
      <c r="R558" s="145">
        <v>43600</v>
      </c>
      <c r="S558" s="142">
        <v>45700</v>
      </c>
      <c r="T558" s="146">
        <v>53500</v>
      </c>
      <c r="U558" s="146">
        <v>58500</v>
      </c>
      <c r="V558" s="146"/>
      <c r="W558" s="30">
        <v>114000</v>
      </c>
      <c r="X558" s="30">
        <v>123300</v>
      </c>
      <c r="Y558" s="30">
        <v>136700</v>
      </c>
      <c r="Z558" s="30">
        <v>144100</v>
      </c>
      <c r="AA558" s="30"/>
      <c r="AB558" s="30">
        <v>152900</v>
      </c>
      <c r="AC558" s="37">
        <v>162200</v>
      </c>
      <c r="AD558" s="37">
        <v>180800</v>
      </c>
      <c r="AE558" s="3"/>
      <c r="AF558" s="3"/>
      <c r="AG558" s="3"/>
      <c r="AH558" s="3"/>
      <c r="AI558" s="3"/>
      <c r="AJ558" s="3"/>
      <c r="AK558" s="3"/>
      <c r="AL558" s="3"/>
      <c r="AO558" s="1">
        <f t="shared" si="144"/>
        <v>83900</v>
      </c>
      <c r="AP558" s="50"/>
      <c r="AQ558" s="50">
        <f t="shared" si="145"/>
        <v>83900</v>
      </c>
      <c r="AR558" s="50"/>
      <c r="AS558" s="1">
        <f t="shared" si="146"/>
        <v>83900</v>
      </c>
      <c r="AU558" s="1">
        <f t="shared" si="147"/>
        <v>83900</v>
      </c>
      <c r="AW558" s="1">
        <f t="shared" si="148"/>
        <v>83900</v>
      </c>
      <c r="AY558" s="1">
        <f t="shared" si="149"/>
        <v>83900</v>
      </c>
      <c r="BA558" s="1">
        <f t="shared" si="150"/>
        <v>83900</v>
      </c>
      <c r="BC558" s="1">
        <f t="shared" si="151"/>
        <v>83900</v>
      </c>
    </row>
    <row r="559" spans="3:55" hidden="1">
      <c r="C559" s="1">
        <f t="shared" si="152"/>
        <v>79100</v>
      </c>
      <c r="E559" s="1">
        <f t="shared" si="153"/>
        <v>79100</v>
      </c>
      <c r="F559" s="30">
        <v>79100</v>
      </c>
      <c r="G559" s="36">
        <v>92700</v>
      </c>
      <c r="H559" s="31">
        <v>70600</v>
      </c>
      <c r="I559" s="30">
        <v>111100</v>
      </c>
      <c r="J559" s="30"/>
      <c r="K559" s="34">
        <v>37200</v>
      </c>
      <c r="L559" s="34"/>
      <c r="M559" s="34">
        <v>37500</v>
      </c>
      <c r="N559" s="30">
        <v>38300</v>
      </c>
      <c r="O559" s="31">
        <v>40200</v>
      </c>
      <c r="P559" s="34">
        <v>43500</v>
      </c>
      <c r="Q559" s="145"/>
      <c r="R559" s="145">
        <v>44900</v>
      </c>
      <c r="S559" s="142">
        <v>47100</v>
      </c>
      <c r="T559" s="146">
        <v>55100</v>
      </c>
      <c r="U559" s="146">
        <v>60300</v>
      </c>
      <c r="V559" s="146"/>
      <c r="W559" s="30">
        <v>117400</v>
      </c>
      <c r="X559" s="30">
        <v>127000</v>
      </c>
      <c r="Y559" s="37">
        <v>140800</v>
      </c>
      <c r="Z559" s="37">
        <v>148400</v>
      </c>
      <c r="AA559" s="37"/>
      <c r="AB559" s="37">
        <v>157500</v>
      </c>
      <c r="AC559" s="37">
        <v>167100</v>
      </c>
      <c r="AD559" s="37">
        <v>186200</v>
      </c>
      <c r="AE559" s="3"/>
      <c r="AF559" s="3"/>
      <c r="AG559" s="3"/>
      <c r="AH559" s="3"/>
      <c r="AI559" s="3"/>
      <c r="AJ559" s="3"/>
      <c r="AK559" s="3"/>
      <c r="AL559" s="3"/>
      <c r="AO559" s="1">
        <f t="shared" si="144"/>
        <v>86400</v>
      </c>
      <c r="AP559" s="50"/>
      <c r="AQ559" s="50">
        <f t="shared" si="145"/>
        <v>86400</v>
      </c>
      <c r="AR559" s="50"/>
      <c r="AS559" s="1">
        <f t="shared" si="146"/>
        <v>86400</v>
      </c>
      <c r="AU559" s="1">
        <f t="shared" si="147"/>
        <v>86400</v>
      </c>
      <c r="AW559" s="1">
        <f t="shared" si="148"/>
        <v>86400</v>
      </c>
      <c r="AY559" s="1">
        <f t="shared" si="149"/>
        <v>86400</v>
      </c>
      <c r="BA559" s="1">
        <f t="shared" si="150"/>
        <v>86400</v>
      </c>
      <c r="BC559" s="1">
        <f t="shared" si="151"/>
        <v>86400</v>
      </c>
    </row>
    <row r="560" spans="3:55" hidden="1">
      <c r="C560" s="1">
        <f t="shared" si="152"/>
        <v>81500</v>
      </c>
      <c r="E560" s="1">
        <f t="shared" si="153"/>
        <v>81500</v>
      </c>
      <c r="F560" s="30">
        <v>81500</v>
      </c>
      <c r="G560" s="35">
        <v>95500</v>
      </c>
      <c r="H560" s="31">
        <v>72700</v>
      </c>
      <c r="I560" s="30">
        <v>114400</v>
      </c>
      <c r="J560" s="30"/>
      <c r="K560" s="34">
        <v>38300</v>
      </c>
      <c r="L560" s="34"/>
      <c r="M560" s="34">
        <v>38600</v>
      </c>
      <c r="N560" s="31">
        <v>39400</v>
      </c>
      <c r="O560" s="31">
        <v>41400</v>
      </c>
      <c r="P560" s="30">
        <v>44800</v>
      </c>
      <c r="Q560" s="35"/>
      <c r="R560" s="35">
        <v>46200</v>
      </c>
      <c r="S560" s="142">
        <v>48500</v>
      </c>
      <c r="T560" s="144">
        <v>56800</v>
      </c>
      <c r="U560" s="144">
        <v>62100</v>
      </c>
      <c r="V560" s="144"/>
      <c r="W560" s="37">
        <v>120900</v>
      </c>
      <c r="X560" s="37">
        <v>130800</v>
      </c>
      <c r="Y560" s="37">
        <v>145000</v>
      </c>
      <c r="Z560" s="37">
        <v>152900</v>
      </c>
      <c r="AA560" s="37"/>
      <c r="AB560" s="37">
        <v>162200</v>
      </c>
      <c r="AC560" s="30">
        <v>172100</v>
      </c>
      <c r="AD560" s="30">
        <v>191800</v>
      </c>
      <c r="AE560" s="3"/>
      <c r="AF560" s="3"/>
      <c r="AG560" s="3"/>
      <c r="AH560" s="3"/>
      <c r="AI560" s="3"/>
      <c r="AJ560" s="3"/>
      <c r="AK560" s="3"/>
      <c r="AL560" s="3"/>
      <c r="AO560" s="1">
        <f t="shared" si="144"/>
        <v>89000</v>
      </c>
      <c r="AP560" s="50"/>
      <c r="AQ560" s="50">
        <f t="shared" si="145"/>
        <v>89000</v>
      </c>
      <c r="AR560" s="50"/>
      <c r="AS560" s="1">
        <f t="shared" si="146"/>
        <v>89000</v>
      </c>
      <c r="AU560" s="1">
        <f t="shared" si="147"/>
        <v>89000</v>
      </c>
      <c r="AW560" s="1">
        <f t="shared" si="148"/>
        <v>89000</v>
      </c>
      <c r="AY560" s="1">
        <f t="shared" si="149"/>
        <v>89000</v>
      </c>
      <c r="BA560" s="1">
        <f t="shared" si="150"/>
        <v>89000</v>
      </c>
      <c r="BC560" s="1">
        <f t="shared" si="151"/>
        <v>89000</v>
      </c>
    </row>
    <row r="561" spans="1:55" hidden="1">
      <c r="C561" s="1">
        <f t="shared" si="152"/>
        <v>83900</v>
      </c>
      <c r="E561" s="1">
        <f t="shared" si="153"/>
        <v>83900</v>
      </c>
      <c r="F561" s="31">
        <v>83900</v>
      </c>
      <c r="G561" s="35">
        <v>98400</v>
      </c>
      <c r="H561" s="31">
        <v>74900</v>
      </c>
      <c r="I561" s="30">
        <v>117800</v>
      </c>
      <c r="J561" s="30"/>
      <c r="K561" s="34">
        <v>39400</v>
      </c>
      <c r="L561" s="34"/>
      <c r="M561" s="34">
        <v>39800</v>
      </c>
      <c r="N561" s="31">
        <v>40600</v>
      </c>
      <c r="O561" s="31">
        <v>42600</v>
      </c>
      <c r="P561" s="34">
        <v>46100</v>
      </c>
      <c r="Q561" s="145"/>
      <c r="R561" s="145">
        <v>47600</v>
      </c>
      <c r="S561" s="142">
        <v>50000</v>
      </c>
      <c r="T561" s="146">
        <v>58500</v>
      </c>
      <c r="U561" s="146">
        <v>64000</v>
      </c>
      <c r="V561" s="146"/>
      <c r="W561" s="37">
        <v>124500</v>
      </c>
      <c r="X561" s="37">
        <v>134700</v>
      </c>
      <c r="Y561" s="37">
        <v>149400</v>
      </c>
      <c r="Z561" s="37">
        <v>157500</v>
      </c>
      <c r="AA561" s="37"/>
      <c r="AB561" s="37">
        <v>167100</v>
      </c>
      <c r="AC561" s="30">
        <v>177300</v>
      </c>
      <c r="AD561" s="30">
        <v>197600</v>
      </c>
      <c r="AE561" s="3"/>
      <c r="AF561" s="3"/>
      <c r="AG561" s="3"/>
      <c r="AH561" s="3"/>
      <c r="AI561" s="3"/>
      <c r="AJ561" s="3"/>
      <c r="AK561" s="3"/>
      <c r="AL561" s="3"/>
      <c r="AO561" s="1">
        <f t="shared" si="144"/>
        <v>91700</v>
      </c>
      <c r="AP561" s="50"/>
      <c r="AQ561" s="50">
        <f t="shared" si="145"/>
        <v>91700</v>
      </c>
      <c r="AR561" s="50"/>
      <c r="AS561" s="1">
        <f t="shared" si="146"/>
        <v>91700</v>
      </c>
      <c r="AU561" s="1">
        <f t="shared" si="147"/>
        <v>91700</v>
      </c>
      <c r="AW561" s="1">
        <f t="shared" si="148"/>
        <v>91700</v>
      </c>
      <c r="AY561" s="1">
        <f t="shared" si="149"/>
        <v>91700</v>
      </c>
      <c r="BA561" s="1">
        <f t="shared" si="150"/>
        <v>91700</v>
      </c>
      <c r="BC561" s="1">
        <f t="shared" si="151"/>
        <v>91700</v>
      </c>
    </row>
    <row r="562" spans="1:55" hidden="1">
      <c r="C562" s="1">
        <f t="shared" si="152"/>
        <v>86400</v>
      </c>
      <c r="E562" s="1">
        <f t="shared" si="153"/>
        <v>86400</v>
      </c>
      <c r="F562" s="30">
        <v>86400</v>
      </c>
      <c r="G562" s="35">
        <v>101400</v>
      </c>
      <c r="H562" s="31">
        <v>77100</v>
      </c>
      <c r="I562" s="37">
        <v>121300</v>
      </c>
      <c r="J562" s="37"/>
      <c r="K562" s="31">
        <v>40600</v>
      </c>
      <c r="L562" s="31"/>
      <c r="M562" s="31">
        <v>41000</v>
      </c>
      <c r="N562" s="31">
        <v>41800</v>
      </c>
      <c r="O562" s="31">
        <v>43900</v>
      </c>
      <c r="P562" s="34">
        <v>47500</v>
      </c>
      <c r="Q562" s="145"/>
      <c r="R562" s="145">
        <v>49000</v>
      </c>
      <c r="S562" s="142">
        <v>51500</v>
      </c>
      <c r="T562" s="146">
        <v>60300</v>
      </c>
      <c r="U562" s="146">
        <v>65900</v>
      </c>
      <c r="V562" s="146"/>
      <c r="W562" s="37">
        <v>128200</v>
      </c>
      <c r="X562" s="37">
        <v>138700</v>
      </c>
      <c r="Y562" s="30">
        <v>153900</v>
      </c>
      <c r="Z562" s="30">
        <v>162200</v>
      </c>
      <c r="AA562" s="30"/>
      <c r="AB562" s="30">
        <v>172100</v>
      </c>
      <c r="AC562" s="30">
        <v>182600</v>
      </c>
      <c r="AD562" s="30">
        <v>203500</v>
      </c>
      <c r="AE562" s="3"/>
      <c r="AF562" s="3"/>
      <c r="AG562" s="3"/>
      <c r="AH562" s="3"/>
      <c r="AI562" s="3"/>
      <c r="AJ562" s="3"/>
      <c r="AK562" s="3"/>
      <c r="AL562" s="3"/>
      <c r="AO562" s="1">
        <f t="shared" si="144"/>
        <v>94500</v>
      </c>
      <c r="AP562" s="50"/>
      <c r="AQ562" s="50">
        <f t="shared" si="145"/>
        <v>94500</v>
      </c>
      <c r="AR562" s="50"/>
      <c r="AS562" s="1">
        <f t="shared" si="146"/>
        <v>94500</v>
      </c>
      <c r="AU562" s="1">
        <f t="shared" si="147"/>
        <v>94500</v>
      </c>
      <c r="AW562" s="1">
        <f t="shared" si="148"/>
        <v>94500</v>
      </c>
      <c r="AY562" s="1">
        <f t="shared" si="149"/>
        <v>94500</v>
      </c>
      <c r="BA562" s="1">
        <f t="shared" si="150"/>
        <v>94500</v>
      </c>
      <c r="BC562" s="1">
        <f t="shared" si="151"/>
        <v>94500</v>
      </c>
    </row>
    <row r="563" spans="1:55" hidden="1">
      <c r="C563" s="1">
        <f t="shared" si="152"/>
        <v>89000</v>
      </c>
      <c r="E563" s="1">
        <f t="shared" si="153"/>
        <v>89000</v>
      </c>
      <c r="F563" s="30">
        <v>89000</v>
      </c>
      <c r="G563" s="35">
        <v>104400</v>
      </c>
      <c r="H563" s="31">
        <v>79400</v>
      </c>
      <c r="I563" s="37">
        <v>124900</v>
      </c>
      <c r="J563" s="37"/>
      <c r="K563" s="31">
        <v>41800</v>
      </c>
      <c r="L563" s="31"/>
      <c r="M563" s="31">
        <v>42200</v>
      </c>
      <c r="N563" s="31">
        <v>43100</v>
      </c>
      <c r="O563" s="30">
        <v>45200</v>
      </c>
      <c r="P563" s="31">
        <v>48900</v>
      </c>
      <c r="Q563" s="36"/>
      <c r="R563" s="36">
        <v>50500</v>
      </c>
      <c r="S563" s="142">
        <v>53000</v>
      </c>
      <c r="T563" s="143">
        <v>62100</v>
      </c>
      <c r="U563" s="143">
        <v>67900</v>
      </c>
      <c r="V563" s="143"/>
      <c r="W563" s="30">
        <v>132000</v>
      </c>
      <c r="X563" s="30">
        <v>142900</v>
      </c>
      <c r="Y563" s="37">
        <v>158500</v>
      </c>
      <c r="Z563" s="37">
        <v>167100</v>
      </c>
      <c r="AA563" s="37"/>
      <c r="AB563" s="37">
        <v>177300</v>
      </c>
      <c r="AC563" s="30">
        <v>188100</v>
      </c>
      <c r="AD563" s="30"/>
      <c r="AE563" s="3"/>
      <c r="AF563" s="3"/>
      <c r="AG563" s="3"/>
      <c r="AH563" s="3"/>
      <c r="AI563" s="3"/>
      <c r="AJ563" s="3"/>
      <c r="AK563" s="3"/>
      <c r="AL563" s="3"/>
      <c r="AO563" s="1">
        <f t="shared" si="144"/>
        <v>97300</v>
      </c>
      <c r="AP563" s="50"/>
      <c r="AQ563" s="50">
        <f t="shared" si="145"/>
        <v>97300</v>
      </c>
      <c r="AR563" s="50"/>
      <c r="AS563" s="1">
        <f t="shared" si="146"/>
        <v>97300</v>
      </c>
      <c r="AU563" s="1">
        <f t="shared" si="147"/>
        <v>97300</v>
      </c>
      <c r="AW563" s="1">
        <f t="shared" si="148"/>
        <v>97300</v>
      </c>
      <c r="AY563" s="1">
        <f t="shared" si="149"/>
        <v>97300</v>
      </c>
      <c r="BA563" s="1">
        <f t="shared" si="150"/>
        <v>97300</v>
      </c>
      <c r="BC563" s="1">
        <f t="shared" si="151"/>
        <v>97300</v>
      </c>
    </row>
    <row r="564" spans="1:55" hidden="1">
      <c r="C564" s="1">
        <f t="shared" si="152"/>
        <v>91700</v>
      </c>
      <c r="E564" s="1">
        <f t="shared" si="153"/>
        <v>91700</v>
      </c>
      <c r="F564" s="30">
        <v>91700</v>
      </c>
      <c r="G564" s="35">
        <v>107500</v>
      </c>
      <c r="H564" s="30">
        <v>81800</v>
      </c>
      <c r="I564" s="37">
        <v>128600</v>
      </c>
      <c r="J564" s="37"/>
      <c r="K564" s="31">
        <v>43100</v>
      </c>
      <c r="L564" s="31"/>
      <c r="M564" s="31">
        <v>43500</v>
      </c>
      <c r="N564" s="31">
        <v>44400</v>
      </c>
      <c r="O564" s="31">
        <v>46600</v>
      </c>
      <c r="P564" s="30">
        <v>50400</v>
      </c>
      <c r="Q564" s="35"/>
      <c r="R564" s="35">
        <v>52000</v>
      </c>
      <c r="S564" s="142">
        <v>54600</v>
      </c>
      <c r="T564" s="144">
        <v>64000</v>
      </c>
      <c r="U564" s="144">
        <v>69900</v>
      </c>
      <c r="V564" s="144"/>
      <c r="W564" s="37">
        <v>136000</v>
      </c>
      <c r="X564" s="37">
        <v>147200</v>
      </c>
      <c r="Y564" s="37">
        <v>163300</v>
      </c>
      <c r="Z564" s="37">
        <v>172100</v>
      </c>
      <c r="AA564" s="37"/>
      <c r="AB564" s="37">
        <v>182600</v>
      </c>
      <c r="AC564" s="30">
        <v>193700</v>
      </c>
      <c r="AD564" s="30"/>
      <c r="AE564" s="3"/>
      <c r="AF564" s="3"/>
      <c r="AG564" s="3"/>
      <c r="AH564" s="3"/>
      <c r="AI564" s="3"/>
      <c r="AJ564" s="3"/>
      <c r="AK564" s="3"/>
      <c r="AL564" s="3"/>
      <c r="AO564" s="1">
        <f t="shared" si="144"/>
        <v>100200</v>
      </c>
      <c r="AP564" s="50"/>
      <c r="AQ564" s="50">
        <f t="shared" si="145"/>
        <v>100200</v>
      </c>
      <c r="AR564" s="50"/>
      <c r="AS564" s="1">
        <f t="shared" si="146"/>
        <v>100200</v>
      </c>
      <c r="AU564" s="1">
        <f t="shared" si="147"/>
        <v>100200</v>
      </c>
      <c r="AW564" s="1">
        <f t="shared" si="148"/>
        <v>100200</v>
      </c>
      <c r="AY564" s="1">
        <f t="shared" si="149"/>
        <v>100200</v>
      </c>
      <c r="BA564" s="1">
        <f t="shared" si="150"/>
        <v>100200</v>
      </c>
      <c r="BC564" s="1">
        <f t="shared" si="151"/>
        <v>100200</v>
      </c>
    </row>
    <row r="565" spans="1:55" hidden="1">
      <c r="C565" s="1">
        <f t="shared" si="152"/>
        <v>94500</v>
      </c>
      <c r="E565" s="1">
        <f t="shared" si="153"/>
        <v>94500</v>
      </c>
      <c r="F565" s="30">
        <v>94500</v>
      </c>
      <c r="G565" s="35">
        <v>110700</v>
      </c>
      <c r="H565" s="31">
        <v>84300</v>
      </c>
      <c r="I565" s="30">
        <v>132500</v>
      </c>
      <c r="J565" s="30"/>
      <c r="K565" s="31">
        <v>44400</v>
      </c>
      <c r="L565" s="31"/>
      <c r="M565" s="31">
        <v>44800</v>
      </c>
      <c r="N565" s="34">
        <v>45700</v>
      </c>
      <c r="O565" s="31">
        <v>48000</v>
      </c>
      <c r="P565" s="31">
        <v>51900</v>
      </c>
      <c r="Q565" s="36"/>
      <c r="R565" s="36">
        <v>53600</v>
      </c>
      <c r="S565" s="142">
        <v>56200</v>
      </c>
      <c r="T565" s="143">
        <v>65900</v>
      </c>
      <c r="U565" s="143">
        <v>72000</v>
      </c>
      <c r="V565" s="143"/>
      <c r="W565" s="37">
        <v>140100</v>
      </c>
      <c r="X565" s="37">
        <v>151600</v>
      </c>
      <c r="Y565" s="37">
        <v>168200</v>
      </c>
      <c r="Z565" s="37">
        <v>177300</v>
      </c>
      <c r="AA565" s="37"/>
      <c r="AB565" s="37">
        <v>188100</v>
      </c>
      <c r="AC565" s="37">
        <v>199500</v>
      </c>
      <c r="AD565" s="37"/>
      <c r="AE565" s="3"/>
      <c r="AF565" s="3"/>
      <c r="AG565" s="3"/>
      <c r="AH565" s="3"/>
      <c r="AI565" s="3"/>
      <c r="AJ565" s="3"/>
      <c r="AK565" s="3"/>
      <c r="AL565" s="3"/>
      <c r="AO565" s="1">
        <f t="shared" si="144"/>
        <v>103200</v>
      </c>
      <c r="AP565" s="50"/>
      <c r="AQ565" s="50">
        <f t="shared" si="145"/>
        <v>103200</v>
      </c>
      <c r="AR565" s="50"/>
      <c r="AS565" s="1">
        <f t="shared" si="146"/>
        <v>103200</v>
      </c>
      <c r="AU565" s="1">
        <f t="shared" si="147"/>
        <v>103200</v>
      </c>
      <c r="AW565" s="1">
        <f t="shared" si="148"/>
        <v>103200</v>
      </c>
      <c r="AY565" s="1">
        <f t="shared" si="149"/>
        <v>103200</v>
      </c>
      <c r="BA565" s="1">
        <f t="shared" si="150"/>
        <v>103200</v>
      </c>
      <c r="BC565" s="1">
        <f t="shared" si="151"/>
        <v>103200</v>
      </c>
    </row>
    <row r="566" spans="1:55" hidden="1">
      <c r="C566" s="1">
        <f t="shared" si="152"/>
        <v>97300</v>
      </c>
      <c r="E566" s="1">
        <f t="shared" si="153"/>
        <v>97300</v>
      </c>
      <c r="F566" s="30">
        <v>97300</v>
      </c>
      <c r="G566" s="35">
        <v>114000</v>
      </c>
      <c r="H566" s="31">
        <v>86800</v>
      </c>
      <c r="I566" s="30">
        <v>136500</v>
      </c>
      <c r="J566" s="30"/>
      <c r="K566" s="31">
        <v>45700</v>
      </c>
      <c r="L566" s="31"/>
      <c r="M566" s="31">
        <v>46100</v>
      </c>
      <c r="N566" s="30">
        <v>47100</v>
      </c>
      <c r="O566" s="31">
        <v>49400</v>
      </c>
      <c r="P566" s="31">
        <v>53500</v>
      </c>
      <c r="Q566" s="36"/>
      <c r="R566" s="36">
        <v>55200</v>
      </c>
      <c r="S566" s="142">
        <v>57900</v>
      </c>
      <c r="T566" s="143">
        <v>67900</v>
      </c>
      <c r="U566" s="143">
        <v>74200</v>
      </c>
      <c r="V566" s="143"/>
      <c r="W566" s="37">
        <v>144300</v>
      </c>
      <c r="X566" s="37">
        <v>156100</v>
      </c>
      <c r="Y566" s="37">
        <v>173200</v>
      </c>
      <c r="Z566" s="37">
        <v>182600</v>
      </c>
      <c r="AA566" s="37"/>
      <c r="AB566" s="37">
        <v>193700</v>
      </c>
      <c r="AC566" s="31"/>
      <c r="AD566" s="31"/>
      <c r="AE566" s="3"/>
      <c r="AF566" s="3"/>
      <c r="AG566" s="3"/>
      <c r="AH566" s="3"/>
      <c r="AI566" s="3"/>
      <c r="AJ566" s="3"/>
      <c r="AK566" s="3"/>
      <c r="AL566" s="3"/>
      <c r="AO566" s="1">
        <f t="shared" si="144"/>
        <v>106300</v>
      </c>
      <c r="AP566" s="50"/>
      <c r="AQ566" s="50">
        <f t="shared" si="145"/>
        <v>106300</v>
      </c>
      <c r="AR566" s="50"/>
      <c r="AS566" s="1">
        <f t="shared" si="146"/>
        <v>106300</v>
      </c>
      <c r="AU566" s="1">
        <f t="shared" si="147"/>
        <v>106300</v>
      </c>
      <c r="AW566" s="1">
        <f t="shared" si="148"/>
        <v>106300</v>
      </c>
      <c r="AY566" s="1">
        <f t="shared" si="149"/>
        <v>106300</v>
      </c>
      <c r="BA566" s="1">
        <f t="shared" si="150"/>
        <v>106300</v>
      </c>
      <c r="BC566" s="1">
        <f t="shared" si="151"/>
        <v>106300</v>
      </c>
    </row>
    <row r="567" spans="1:55" hidden="1">
      <c r="C567" s="1">
        <f t="shared" si="152"/>
        <v>100200</v>
      </c>
      <c r="E567" s="1">
        <f t="shared" si="153"/>
        <v>100200</v>
      </c>
      <c r="F567" s="30">
        <v>100200</v>
      </c>
      <c r="G567" s="35">
        <v>117400</v>
      </c>
      <c r="H567" s="30">
        <v>89400</v>
      </c>
      <c r="I567" s="37">
        <v>140600</v>
      </c>
      <c r="J567" s="37"/>
      <c r="K567" s="31">
        <v>47100</v>
      </c>
      <c r="L567" s="31"/>
      <c r="M567" s="31">
        <v>47500</v>
      </c>
      <c r="N567" s="34">
        <v>48500</v>
      </c>
      <c r="O567" s="31">
        <v>50900</v>
      </c>
      <c r="P567" s="31">
        <v>55100</v>
      </c>
      <c r="Q567" s="36"/>
      <c r="R567" s="36">
        <v>56900</v>
      </c>
      <c r="S567" s="142">
        <v>59600</v>
      </c>
      <c r="T567" s="143">
        <v>69900</v>
      </c>
      <c r="U567" s="143">
        <v>76400</v>
      </c>
      <c r="V567" s="143"/>
      <c r="W567" s="37">
        <v>148600</v>
      </c>
      <c r="X567" s="37">
        <v>160800</v>
      </c>
      <c r="Y567" s="30">
        <v>178400</v>
      </c>
      <c r="Z567" s="30">
        <v>188100</v>
      </c>
      <c r="AA567" s="30"/>
      <c r="AB567" s="30">
        <v>199500</v>
      </c>
      <c r="AC567" s="31"/>
      <c r="AD567" s="31"/>
      <c r="AE567" s="3"/>
      <c r="AF567" s="3"/>
      <c r="AG567" s="3"/>
      <c r="AH567" s="3"/>
      <c r="AI567" s="3"/>
      <c r="AJ567" s="3"/>
      <c r="AK567" s="3"/>
      <c r="AL567" s="3"/>
      <c r="AO567" s="1">
        <f t="shared" si="144"/>
        <v>109500</v>
      </c>
      <c r="AP567" s="50"/>
      <c r="AQ567" s="50">
        <f t="shared" si="145"/>
        <v>109500</v>
      </c>
      <c r="AR567" s="50"/>
      <c r="AS567" s="1">
        <f t="shared" si="146"/>
        <v>109500</v>
      </c>
      <c r="AU567" s="1">
        <f t="shared" si="147"/>
        <v>109500</v>
      </c>
      <c r="AW567" s="1">
        <f t="shared" si="148"/>
        <v>109500</v>
      </c>
      <c r="AY567" s="1">
        <f t="shared" si="149"/>
        <v>109500</v>
      </c>
      <c r="BA567" s="1">
        <f t="shared" si="150"/>
        <v>109500</v>
      </c>
      <c r="BC567" s="1">
        <f t="shared" si="151"/>
        <v>109500</v>
      </c>
    </row>
    <row r="568" spans="1:55" hidden="1">
      <c r="C568" s="1">
        <f t="shared" si="152"/>
        <v>103200</v>
      </c>
      <c r="E568" s="1">
        <f t="shared" si="153"/>
        <v>103200</v>
      </c>
      <c r="F568" s="30">
        <v>103200</v>
      </c>
      <c r="G568" s="35">
        <v>120900</v>
      </c>
      <c r="H568" s="30">
        <v>92100</v>
      </c>
      <c r="I568" s="37">
        <v>144800</v>
      </c>
      <c r="J568" s="37"/>
      <c r="K568" s="31">
        <v>48500</v>
      </c>
      <c r="L568" s="31"/>
      <c r="M568" s="31">
        <v>48900</v>
      </c>
      <c r="N568" s="34">
        <v>50000</v>
      </c>
      <c r="O568" s="31">
        <v>52400</v>
      </c>
      <c r="P568" s="31">
        <v>56800</v>
      </c>
      <c r="Q568" s="36"/>
      <c r="R568" s="36">
        <v>58600</v>
      </c>
      <c r="S568" s="142">
        <v>61400</v>
      </c>
      <c r="T568" s="143">
        <v>72000</v>
      </c>
      <c r="U568" s="143">
        <v>78700</v>
      </c>
      <c r="V568" s="143"/>
      <c r="W568" s="37">
        <v>153100</v>
      </c>
      <c r="X568" s="37">
        <v>165600</v>
      </c>
      <c r="Y568" s="37">
        <v>183800</v>
      </c>
      <c r="Z568" s="37">
        <v>193700</v>
      </c>
      <c r="AA568" s="37"/>
      <c r="AB568" s="37"/>
      <c r="AC568" s="148"/>
      <c r="AD568" s="148"/>
      <c r="AE568" s="3"/>
      <c r="AF568" s="3"/>
      <c r="AG568" s="3"/>
      <c r="AH568" s="3"/>
      <c r="AI568" s="3"/>
      <c r="AJ568" s="3"/>
      <c r="AK568" s="3"/>
      <c r="AL568" s="3"/>
      <c r="AO568" s="1">
        <f t="shared" si="144"/>
        <v>112800</v>
      </c>
      <c r="AP568" s="50"/>
      <c r="AQ568" s="50">
        <f t="shared" si="145"/>
        <v>112800</v>
      </c>
      <c r="AR568" s="50"/>
      <c r="AS568" s="1">
        <f t="shared" si="146"/>
        <v>112800</v>
      </c>
      <c r="AU568" s="1">
        <f t="shared" si="147"/>
        <v>112800</v>
      </c>
      <c r="AW568" s="1">
        <f t="shared" si="148"/>
        <v>112800</v>
      </c>
      <c r="AY568" s="1">
        <f t="shared" si="149"/>
        <v>112800</v>
      </c>
      <c r="BA568" s="1">
        <f t="shared" si="150"/>
        <v>112800</v>
      </c>
      <c r="BC568" s="1">
        <f t="shared" si="151"/>
        <v>112800</v>
      </c>
    </row>
    <row r="569" spans="1:55" hidden="1">
      <c r="C569" s="1">
        <f t="shared" si="152"/>
        <v>106300</v>
      </c>
      <c r="E569" s="1">
        <f t="shared" si="153"/>
        <v>106300</v>
      </c>
      <c r="F569" s="30">
        <v>106300</v>
      </c>
      <c r="G569" s="145">
        <v>124500</v>
      </c>
      <c r="H569" s="31">
        <v>94900</v>
      </c>
      <c r="I569" s="37">
        <v>149100</v>
      </c>
      <c r="J569" s="37"/>
      <c r="K569" s="31">
        <v>50000</v>
      </c>
      <c r="L569" s="31"/>
      <c r="M569" s="31">
        <v>50400</v>
      </c>
      <c r="N569" s="34">
        <v>51500</v>
      </c>
      <c r="O569" s="30">
        <v>54000</v>
      </c>
      <c r="P569" s="31">
        <v>58500</v>
      </c>
      <c r="Q569" s="36"/>
      <c r="R569" s="36">
        <v>60400</v>
      </c>
      <c r="S569" s="142">
        <v>63200</v>
      </c>
      <c r="T569" s="143">
        <v>74200</v>
      </c>
      <c r="U569" s="143">
        <v>81100</v>
      </c>
      <c r="V569" s="143"/>
      <c r="W569" s="37">
        <v>157700</v>
      </c>
      <c r="X569" s="37">
        <v>170600</v>
      </c>
      <c r="Y569" s="30">
        <v>189300</v>
      </c>
      <c r="Z569" s="30">
        <v>199500</v>
      </c>
      <c r="AA569" s="30"/>
      <c r="AB569" s="30"/>
      <c r="AC569" s="148"/>
      <c r="AD569" s="148"/>
      <c r="AE569" s="3"/>
      <c r="AF569" s="3"/>
      <c r="AG569" s="3"/>
      <c r="AH569" s="3"/>
      <c r="AI569" s="3"/>
      <c r="AJ569" s="3"/>
      <c r="AK569" s="3"/>
      <c r="AL569" s="3"/>
      <c r="AO569" s="1">
        <f t="shared" si="144"/>
        <v>116200</v>
      </c>
      <c r="AP569" s="50"/>
      <c r="AQ569" s="50">
        <f t="shared" si="145"/>
        <v>116200</v>
      </c>
      <c r="AR569" s="50"/>
      <c r="AS569" s="1">
        <f t="shared" si="146"/>
        <v>116200</v>
      </c>
      <c r="AU569" s="1">
        <f t="shared" si="147"/>
        <v>116200</v>
      </c>
      <c r="AW569" s="1">
        <f t="shared" si="148"/>
        <v>116200</v>
      </c>
      <c r="AY569" s="1">
        <f t="shared" si="149"/>
        <v>116200</v>
      </c>
      <c r="BA569" s="1">
        <f t="shared" si="150"/>
        <v>116200</v>
      </c>
      <c r="BC569" s="1">
        <f t="shared" si="151"/>
        <v>116200</v>
      </c>
    </row>
    <row r="570" spans="1:55" hidden="1">
      <c r="C570" s="1">
        <f t="shared" si="152"/>
        <v>109500</v>
      </c>
      <c r="E570" s="1">
        <f t="shared" si="153"/>
        <v>109500</v>
      </c>
      <c r="F570" s="30">
        <v>109500</v>
      </c>
      <c r="G570" s="35">
        <v>128200</v>
      </c>
      <c r="H570" s="30">
        <v>97700</v>
      </c>
      <c r="I570" s="30">
        <v>153600</v>
      </c>
      <c r="J570" s="30"/>
      <c r="K570" s="31">
        <v>51500</v>
      </c>
      <c r="L570" s="31"/>
      <c r="M570" s="31">
        <v>51900</v>
      </c>
      <c r="N570" s="34">
        <v>53000</v>
      </c>
      <c r="O570" s="33">
        <v>55600</v>
      </c>
      <c r="P570" s="31">
        <v>60300</v>
      </c>
      <c r="Q570" s="36"/>
      <c r="R570" s="36">
        <v>62200</v>
      </c>
      <c r="S570" s="142">
        <v>65100</v>
      </c>
      <c r="T570" s="143">
        <v>76400</v>
      </c>
      <c r="U570" s="143">
        <v>83500</v>
      </c>
      <c r="V570" s="143"/>
      <c r="W570" s="37">
        <v>162400</v>
      </c>
      <c r="X570" s="37">
        <v>175700</v>
      </c>
      <c r="Y570" s="37">
        <v>195000</v>
      </c>
      <c r="Z570" s="37"/>
      <c r="AA570" s="37"/>
      <c r="AB570" s="37"/>
      <c r="AC570" s="148"/>
      <c r="AD570" s="148"/>
      <c r="AE570" s="3"/>
      <c r="AF570" s="3"/>
      <c r="AG570" s="3"/>
      <c r="AH570" s="3"/>
      <c r="AI570" s="3"/>
      <c r="AJ570" s="3"/>
      <c r="AK570" s="3"/>
      <c r="AL570" s="3"/>
      <c r="AO570" s="1">
        <f t="shared" si="144"/>
        <v>0</v>
      </c>
      <c r="AP570" s="50"/>
      <c r="AQ570" s="50">
        <f t="shared" si="145"/>
        <v>0</v>
      </c>
      <c r="AR570" s="50"/>
      <c r="AS570" s="1">
        <f t="shared" si="146"/>
        <v>0</v>
      </c>
      <c r="AU570" s="1">
        <f t="shared" si="147"/>
        <v>0</v>
      </c>
      <c r="AW570" s="1">
        <f t="shared" si="148"/>
        <v>0</v>
      </c>
      <c r="AY570" s="1">
        <f t="shared" si="149"/>
        <v>0</v>
      </c>
      <c r="BA570" s="1">
        <f t="shared" si="150"/>
        <v>0</v>
      </c>
      <c r="BC570" s="1">
        <f t="shared" si="151"/>
        <v>0</v>
      </c>
    </row>
    <row r="571" spans="1:55" hidden="1">
      <c r="A571" s="3"/>
      <c r="B571" s="3"/>
      <c r="C571" s="1">
        <f t="shared" si="152"/>
        <v>112800</v>
      </c>
      <c r="D571" s="3"/>
      <c r="E571" s="1">
        <f t="shared" si="153"/>
        <v>112800</v>
      </c>
      <c r="F571" s="34">
        <v>112800</v>
      </c>
      <c r="G571" s="35">
        <v>132000</v>
      </c>
      <c r="H571" s="30">
        <v>100600</v>
      </c>
      <c r="I571" s="30">
        <v>158200</v>
      </c>
      <c r="J571" s="30"/>
      <c r="K571" s="31">
        <v>53000</v>
      </c>
      <c r="L571" s="31"/>
      <c r="M571" s="31">
        <v>53500</v>
      </c>
      <c r="N571" s="34">
        <v>54600</v>
      </c>
      <c r="O571" s="33">
        <v>57300</v>
      </c>
      <c r="P571" s="31">
        <v>62100</v>
      </c>
      <c r="Q571" s="36"/>
      <c r="R571" s="36">
        <v>64100</v>
      </c>
      <c r="S571" s="142">
        <v>67100</v>
      </c>
      <c r="T571" s="143">
        <v>78700</v>
      </c>
      <c r="U571" s="143">
        <v>86000</v>
      </c>
      <c r="V571" s="143"/>
      <c r="W571" s="37">
        <v>167300</v>
      </c>
      <c r="X571" s="37">
        <v>181000</v>
      </c>
      <c r="Y571" s="31"/>
      <c r="Z571" s="31"/>
      <c r="AA571" s="31"/>
      <c r="AB571" s="31"/>
      <c r="AC571" s="148"/>
      <c r="AD571" s="148"/>
      <c r="AE571" s="3"/>
      <c r="AF571" s="3"/>
      <c r="AG571" s="3"/>
      <c r="AH571" s="3"/>
      <c r="AI571" s="3"/>
      <c r="AJ571" s="3"/>
      <c r="AK571" s="3"/>
      <c r="AL571" s="3"/>
      <c r="AO571" s="1">
        <f t="shared" si="144"/>
        <v>0</v>
      </c>
      <c r="AP571" s="50"/>
      <c r="AQ571" s="50">
        <f t="shared" si="145"/>
        <v>0</v>
      </c>
      <c r="AR571" s="50"/>
      <c r="AS571" s="1">
        <f t="shared" si="146"/>
        <v>0</v>
      </c>
      <c r="AU571" s="1">
        <f t="shared" si="147"/>
        <v>0</v>
      </c>
      <c r="AW571" s="1">
        <f t="shared" si="148"/>
        <v>0</v>
      </c>
      <c r="AY571" s="1">
        <f t="shared" si="149"/>
        <v>0</v>
      </c>
      <c r="BA571" s="1">
        <f t="shared" si="150"/>
        <v>0</v>
      </c>
      <c r="BC571" s="1">
        <f t="shared" si="151"/>
        <v>0</v>
      </c>
    </row>
    <row r="572" spans="1:55" hidden="1">
      <c r="A572" s="3"/>
      <c r="B572" s="3"/>
      <c r="C572" s="1">
        <f t="shared" si="152"/>
        <v>116200</v>
      </c>
      <c r="D572" s="3"/>
      <c r="E572" s="1">
        <f t="shared" si="153"/>
        <v>116200</v>
      </c>
      <c r="F572" s="30">
        <v>116200</v>
      </c>
      <c r="G572" s="35">
        <v>136000</v>
      </c>
      <c r="H572" s="30">
        <v>103600</v>
      </c>
      <c r="I572" s="37">
        <v>162900</v>
      </c>
      <c r="J572" s="37"/>
      <c r="K572" s="31">
        <v>54600</v>
      </c>
      <c r="L572" s="31"/>
      <c r="M572" s="31">
        <v>55100</v>
      </c>
      <c r="N572" s="31">
        <v>56200</v>
      </c>
      <c r="O572" s="33">
        <v>59000</v>
      </c>
      <c r="P572" s="31">
        <v>64000</v>
      </c>
      <c r="Q572" s="36"/>
      <c r="R572" s="36">
        <v>66000</v>
      </c>
      <c r="S572" s="142">
        <v>69100</v>
      </c>
      <c r="T572" s="143">
        <v>81100</v>
      </c>
      <c r="U572" s="143">
        <v>88600</v>
      </c>
      <c r="V572" s="143"/>
      <c r="W572" s="37">
        <v>172300</v>
      </c>
      <c r="X572" s="37">
        <v>186400</v>
      </c>
      <c r="Y572" s="31"/>
      <c r="Z572" s="31"/>
      <c r="AA572" s="31"/>
      <c r="AB572" s="31"/>
      <c r="AC572" s="148"/>
      <c r="AD572" s="148"/>
      <c r="AE572" s="3"/>
      <c r="AF572" s="3"/>
      <c r="AG572" s="3"/>
      <c r="AH572" s="3"/>
      <c r="AI572" s="3"/>
      <c r="AJ572" s="3"/>
      <c r="AK572" s="3"/>
      <c r="AL572" s="3"/>
      <c r="AO572" s="1">
        <f t="shared" si="144"/>
        <v>0</v>
      </c>
      <c r="AP572" s="50"/>
      <c r="AQ572" s="50">
        <f t="shared" si="145"/>
        <v>0</v>
      </c>
      <c r="AR572" s="50"/>
      <c r="AS572" s="1">
        <f t="shared" si="146"/>
        <v>0</v>
      </c>
      <c r="AU572" s="1">
        <f t="shared" si="147"/>
        <v>0</v>
      </c>
      <c r="AW572" s="1">
        <f t="shared" si="148"/>
        <v>0</v>
      </c>
      <c r="AY572" s="1">
        <f t="shared" si="149"/>
        <v>0</v>
      </c>
      <c r="BA572" s="1">
        <f t="shared" si="150"/>
        <v>0</v>
      </c>
      <c r="BC572" s="1">
        <f t="shared" si="151"/>
        <v>0</v>
      </c>
    </row>
    <row r="573" spans="1:55" hidden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N573" s="50"/>
      <c r="AO573" s="1">
        <f t="shared" si="144"/>
        <v>0</v>
      </c>
      <c r="AP573" s="50"/>
      <c r="AQ573" s="50">
        <f t="shared" si="145"/>
        <v>0</v>
      </c>
      <c r="AS573" s="1">
        <f t="shared" si="146"/>
        <v>0</v>
      </c>
      <c r="AU573" s="1">
        <f t="shared" si="147"/>
        <v>0</v>
      </c>
      <c r="AW573" s="1">
        <f t="shared" si="148"/>
        <v>0</v>
      </c>
      <c r="AY573" s="1">
        <f t="shared" si="149"/>
        <v>0</v>
      </c>
      <c r="BA573" s="1">
        <f t="shared" si="150"/>
        <v>0</v>
      </c>
      <c r="BC573" s="1">
        <f t="shared" si="151"/>
        <v>0</v>
      </c>
    </row>
    <row r="574" spans="1:55" hidden="1">
      <c r="AO574" s="1">
        <f t="shared" si="144"/>
        <v>0</v>
      </c>
      <c r="AQ574" s="50">
        <f t="shared" si="145"/>
        <v>0</v>
      </c>
      <c r="AS574" s="1">
        <f t="shared" si="146"/>
        <v>0</v>
      </c>
      <c r="AU574" s="1">
        <f t="shared" si="147"/>
        <v>0</v>
      </c>
      <c r="AW574" s="1">
        <f t="shared" si="148"/>
        <v>0</v>
      </c>
      <c r="AY574" s="1">
        <f t="shared" si="149"/>
        <v>0</v>
      </c>
      <c r="BA574" s="1">
        <f t="shared" si="150"/>
        <v>0</v>
      </c>
      <c r="BC574" s="1">
        <f t="shared" si="151"/>
        <v>0</v>
      </c>
    </row>
    <row r="575" spans="1:55" hidden="1">
      <c r="AQ575" s="50">
        <f t="shared" si="145"/>
        <v>0</v>
      </c>
      <c r="AU575" s="1">
        <f t="shared" si="147"/>
        <v>0</v>
      </c>
      <c r="AW575" s="1">
        <f t="shared" si="148"/>
        <v>0</v>
      </c>
      <c r="AY575" s="1">
        <f t="shared" si="149"/>
        <v>0</v>
      </c>
      <c r="BA575" s="1">
        <f t="shared" si="150"/>
        <v>0</v>
      </c>
      <c r="BC575" s="1">
        <f t="shared" si="151"/>
        <v>0</v>
      </c>
    </row>
    <row r="576" spans="1:55" hidden="1"/>
    <row r="577" spans="1:55" hidden="1"/>
    <row r="578" spans="1:55" hidden="1">
      <c r="AP578" s="161">
        <f>IF(AND($N$18="Fix Pay"),"0",$O$18*$H$5)</f>
        <v>64301.399999999994</v>
      </c>
      <c r="AQ578" s="1" t="str">
        <f>IF(AND($N$18="Fix Pay"),$I$18,$P$18)</f>
        <v>5400A</v>
      </c>
      <c r="AT578" s="161">
        <f>IF(AND($S$18="Fix Pay"),"0",$T$18*$H$5)</f>
        <v>64301.399999999994</v>
      </c>
      <c r="AU578" s="1" t="str">
        <f>IF(AND($S$18="Fix Pay"),$I$18,$U$18)</f>
        <v>5400A</v>
      </c>
      <c r="AX578" s="165">
        <f>IF(AND($X$18="Fix Pay"),"0",$Y$18*$H$5)</f>
        <v>66254.599999999991</v>
      </c>
      <c r="AY578" s="1" t="str">
        <f>IF(AND($X$18="Fix Pay"),$I$18,$Z$18)</f>
        <v>5400A</v>
      </c>
      <c r="BB578" s="165">
        <f>IF(AND($AC$18="Fix Pay"),"0",$AD$18*$H$5)</f>
        <v>66254.599999999991</v>
      </c>
      <c r="BC578" s="1" t="str">
        <f>IF(AND($AC$18="Fix Pay"),$I$18,$AE$18)</f>
        <v>5400A</v>
      </c>
    </row>
    <row r="579" spans="1:55" ht="15" hidden="1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40" t="s">
        <v>46</v>
      </c>
      <c r="L579" s="340"/>
      <c r="M579" s="340"/>
      <c r="N579" s="340"/>
      <c r="O579" s="340"/>
      <c r="P579" s="340"/>
      <c r="Q579" s="340"/>
      <c r="R579" s="340"/>
      <c r="S579" s="340"/>
      <c r="T579" s="340"/>
      <c r="U579" s="340"/>
      <c r="V579" s="245"/>
      <c r="W579" s="341" t="s">
        <v>47</v>
      </c>
      <c r="X579" s="341"/>
      <c r="Y579" s="341"/>
      <c r="Z579" s="341"/>
      <c r="AA579" s="341"/>
      <c r="AB579" s="341"/>
      <c r="AC579" s="341"/>
      <c r="AD579" s="341"/>
      <c r="AE579" s="342" t="s">
        <v>48</v>
      </c>
      <c r="AF579" s="342"/>
      <c r="AG579" s="342"/>
      <c r="AH579" s="342"/>
      <c r="AI579" s="342"/>
      <c r="AJ579" s="3"/>
      <c r="AK579" s="3"/>
      <c r="AL579" s="3"/>
      <c r="AO579" s="1">
        <f>AQ579</f>
        <v>39300</v>
      </c>
      <c r="AP579" s="162">
        <f>IF(AND($O$18=""),"",ROUND(AP578,0))</f>
        <v>64301</v>
      </c>
      <c r="AQ579" s="50">
        <f>IF($AQ$578=4200,F582,IF($AQ$578=4800,G582,IF($AQ$578="5400A",I582,IF($AQ$578=3600,H582,IF($AQ$578=1700,K582,IF($AQ$578=1750,M582,IF($AQ$578=1900,N582,IF($AQ$578=2000,O582,IF($AQ$578="2400A",P582,IF($AQ$578="2400B",R582,IF($AQ$578="2400C",S582,IF($AQ$578="2800A",T582,IF($AQ$578="2800B",U582,IF($AQ$578="5400B",W582,IF($AQ$578=6000,X582,IF($AQ$578=6600,Y582,IF($AQ$578=6800,Z582,IF($AQ$578=7200,AB582,IF($AQ$578=7600,AC582,IF($AQ$578=8200,AD582,IF($AQ$578=8700,AE582,IF($AQ$578=8900,AG582,IF($AQ$578=9500,AH582,IF($AQ$578=10000,AI582,""))))))))))))))))))))))))</f>
        <v>39300</v>
      </c>
      <c r="AR579" s="50"/>
      <c r="AS579" s="1">
        <f>AU579</f>
        <v>39300</v>
      </c>
      <c r="AT579" s="162">
        <f>IF(AND($T$18=""),"",ROUND(AT578,0))</f>
        <v>64301</v>
      </c>
      <c r="AU579" s="1">
        <f>IF($AU$578=4200,F582,IF($AU$578=4800,G582,IF($AU$578="5400A",I582,IF($AU$578=3600,H582,IF($AU$578=1700,K582,IF($AU$578=1750,M582,IF($AU$578=1900,N582,IF($AU$578=2000,O582,IF($AU$578="2400A",P582,IF($AU$578="2400B",R582,IF($AU$578="2400C",S582,IF($AU$578="2800A",T582,IF($AU$578="2800B",U582,IF($AU$578="5400B",W582,IF($AU$578=6000,X582,IF($AU$578=6600,Y582,IF($AU$578=6800,Z582,IF($AU$578=7200,AB582,IF($AU$578=7600,AC582,IF($AU$578=8200,AD582,IF($AU$578=8700,AE582,IF($AU$578=8900,AG582,IF($AU$578=9500,AH582,IF($AU$578=10000,AI582,""))))))))))))))))))))))))</f>
        <v>39300</v>
      </c>
      <c r="AW579" s="1">
        <f>AY579</f>
        <v>39300</v>
      </c>
      <c r="AX579" s="162">
        <f>IF(AND($Y$18=""),"",ROUND(AX578,0))</f>
        <v>66255</v>
      </c>
      <c r="AY579" s="1">
        <f>IF($AY$578=4200,F582,IF($AY$578=4800,G582,IF($AY$578="5400A",I582,IF($AY$578=3600,H582,IF($AY$578=1700,K582,IF($AY$578=1750,M582,IF($AY$578=1900,N582,IF($AY$578=2000,O582,IF($AY$578="2400A",P582,IF($AY$578="2400B",R582,IF($AY$578="2400C",S582,IF($AY$578="2800A",T582,IF($AY$578="2800B",U582,IF($AY$578="5400B",W582,IF($AY$578=6000,X582,IF($AY$578=6600,Y582,IF($AY$578=6800,Z582,IF($AY$578=7200,AB582,IF($AY$578=7600,AC582,IF($AY$578=8200,AD582,IF($AY$578=8700,AE582,IF($AY$578=8900,AG582,IF($AY$578=9500,AH582,IF($AY$578=10000,AI582,""))))))))))))))))))))))))</f>
        <v>39300</v>
      </c>
      <c r="BA579" s="1">
        <f>BC579</f>
        <v>39300</v>
      </c>
      <c r="BB579" s="162">
        <f>IF(AND($AD$18=""),"",ROUND(BB578,0))</f>
        <v>66255</v>
      </c>
      <c r="BC579" s="1">
        <f>IF($BC$578=4200,F582,IF($BC$578=4800,G582,IF($BC$578="5400A",I582,IF($BC$578=3600,H582,IF($BC$578=1700,K582,IF($BC$578=1750,M582,IF($BC$578=1900,N582,IF($BC$578=2000,O582,IF($BC$578="2400A",P582,IF($BC$578="2400B",R582,IF($BC$578="2400C",S582,IF($BC$578="2800A",T582,IF($BC$578="2800B",U582,IF($BC$578="5400B",W582,IF($BC$578=6000,X582,IF($BC$578=6600,Y582,IF($BC$578=6800,Z582,IF($BC$578=7200,AB582,IF($BC$578=7600,AC582,IF($BC$578=8200,AD582,IF($BC$578=8700,AE582,IF($BC$578=8900,AG582,IF($BC$578=9500,AH582,IF($BC$578=10000,AI582,""))))))))))))))))))))))))</f>
        <v>39300</v>
      </c>
    </row>
    <row r="580" spans="1:55" ht="15" hidden="1" customHeight="1">
      <c r="E580" s="1" t="str">
        <f>IF(AND(F18="Fix Pay"),I18,I18)</f>
        <v>5400A</v>
      </c>
      <c r="F580" s="5"/>
      <c r="G580" s="344" t="s">
        <v>45</v>
      </c>
      <c r="H580" s="344"/>
      <c r="I580" s="6"/>
      <c r="J580" s="42"/>
      <c r="K580" s="28">
        <v>1700</v>
      </c>
      <c r="L580" s="28"/>
      <c r="M580" s="28">
        <v>1750</v>
      </c>
      <c r="N580" s="141">
        <v>1900</v>
      </c>
      <c r="O580" s="39">
        <v>2000</v>
      </c>
      <c r="P580" s="39" t="s">
        <v>74</v>
      </c>
      <c r="Q580" s="39"/>
      <c r="R580" s="39" t="s">
        <v>75</v>
      </c>
      <c r="S580" s="39" t="s">
        <v>76</v>
      </c>
      <c r="T580" s="40" t="s">
        <v>77</v>
      </c>
      <c r="U580" s="40" t="s">
        <v>78</v>
      </c>
      <c r="V580" s="40"/>
      <c r="W580" s="38" t="s">
        <v>80</v>
      </c>
      <c r="X580" s="38">
        <v>6000</v>
      </c>
      <c r="Y580" s="39">
        <v>6600</v>
      </c>
      <c r="Z580" s="39">
        <v>6800</v>
      </c>
      <c r="AA580" s="39"/>
      <c r="AB580" s="39">
        <v>7200</v>
      </c>
      <c r="AC580" s="38">
        <v>7600</v>
      </c>
      <c r="AD580" s="38">
        <v>8200</v>
      </c>
      <c r="AE580" s="39">
        <v>8700</v>
      </c>
      <c r="AF580" s="39"/>
      <c r="AG580" s="39">
        <v>8900</v>
      </c>
      <c r="AH580" s="39">
        <v>9500</v>
      </c>
      <c r="AI580" s="40">
        <v>10000</v>
      </c>
      <c r="AJ580" s="3"/>
      <c r="AK580" s="3"/>
      <c r="AL580" s="3"/>
      <c r="AO580" s="1">
        <f t="shared" ref="AO580:AO623" si="154">AQ580</f>
        <v>53100</v>
      </c>
      <c r="AP580" s="163">
        <f>IF(AND(AP579&lt;=AQ579),AQ579,INDEX(AO579:AO624,MATCH(AP579,AQ579:AQ624)+(LOOKUP(AP579,AQ579:AQ624)&lt;&gt;AP579)))</f>
        <v>65200</v>
      </c>
      <c r="AQ580" s="50">
        <f t="shared" ref="AQ580:AQ624" si="155">IF($AQ$578=4200,F583,IF($AQ$578=4800,G583,IF($AQ$578="5400A",I583,IF($AQ$578=3600,H583,IF($AQ$578=1700,K583,IF($AQ$578=1750,M583,IF($AQ$578=1900,N583,IF($AQ$578=2000,O583,IF($AQ$578="2400A",P583,IF($AQ$578="2400B",R583,IF($AQ$578="2400C",S583,IF($AQ$578="2800A",T583,IF($AQ$578="2800B",U583,IF($AQ$578="5400B",W583,IF($AQ$578=6000,X583,IF($AQ$578=6600,Y583,IF($AQ$578=6800,Z583,IF($AQ$578=7200,AB583,IF($AQ$578=7600,AC583,IF($AQ$578=8200,AD583,IF($AQ$578=8700,AE583,IF($AQ$578=8900,AG583,IF($AQ$578=9500,AH583,IF($AQ$578=10000,AI583,""))))))))))))))))))))))))</f>
        <v>53100</v>
      </c>
      <c r="AR580" s="50"/>
      <c r="AS580" s="1">
        <f t="shared" ref="AS580:AS623" si="156">AU580</f>
        <v>53100</v>
      </c>
      <c r="AT580" s="163">
        <f>IF(AND(AT579&lt;=AU579),AU579,INDEX(AS579:AS624,MATCH(AT579,AU579:AU624)+(LOOKUP(AT579,AU579:AU624)&lt;&gt;AT579)))</f>
        <v>65200</v>
      </c>
      <c r="AU580" s="1">
        <f t="shared" ref="AU580:AU624" si="157">IF($AU$578=4200,F583,IF($AU$578=4800,G583,IF($AU$578="5400A",I583,IF($AU$578=3600,H583,IF($AU$578=1700,K583,IF($AU$578=1750,M583,IF($AU$578=1900,N583,IF($AU$578=2000,O583,IF($AU$578="2400A",P583,IF($AU$578="2400B",R583,IF($AU$578="2400C",S583,IF($AU$578="2800A",T583,IF($AU$578="2800B",U583,IF($AU$578="5400B",W583,IF($AU$578=6000,X583,IF($AU$578=6600,Y583,IF($AU$578=6800,Z583,IF($AU$578=7200,AB583,IF($AU$578=7600,AC583,IF($AU$578=8200,AD583,IF($AU$578=8700,AE583,IF($AU$578=8900,AG583,IF($AU$578=9500,AH583,IF($AU$578=10000,AI583,""))))))))))))))))))))))))</f>
        <v>53100</v>
      </c>
      <c r="AW580" s="1">
        <f t="shared" ref="AW580:AW624" si="158">AY580</f>
        <v>53100</v>
      </c>
      <c r="AX580" s="163">
        <f>IF(AND(AX579&lt;=AY579),AY579,INDEX(AW579:AW624,MATCH(AX579,AY579:AY624)+(LOOKUP(AX579,AY579:AY624)&lt;&gt;AX579)))</f>
        <v>67200</v>
      </c>
      <c r="AY580" s="1">
        <f t="shared" ref="AY580:AY624" si="159">IF($AY$578=4200,F583,IF($AY$578=4800,G583,IF($AY$578="5400A",I583,IF($AY$578=3600,H583,IF($AY$578=1700,K583,IF($AY$578=1750,M583,IF($AY$578=1900,N583,IF($AY$578=2000,O583,IF($AY$578="2400A",P583,IF($AY$578="2400B",R583,IF($AY$578="2400C",S583,IF($AY$578="2800A",T583,IF($AY$578="2800B",U583,IF($AY$578="5400B",W583,IF($AY$578=6000,X583,IF($AY$578=6600,Y583,IF($AY$578=6800,Z583,IF($AY$578=7200,AB583,IF($AY$578=7600,AC583,IF($AY$578=8200,AD583,IF($AY$578=8700,AE583,IF($AY$578=8900,AG583,IF($AY$578=9500,AH583,IF($AY$578=10000,AI583,""))))))))))))))))))))))))</f>
        <v>53100</v>
      </c>
      <c r="BA580" s="1">
        <f t="shared" ref="BA580:BA624" si="160">BC580</f>
        <v>53100</v>
      </c>
      <c r="BB580" s="163">
        <f>IF(AND(BB579&lt;=BC579),BC579,INDEX(BA579:BA624,MATCH(BB579,BC579:BC624)+(LOOKUP(BB579,BC579:BC624)&lt;&gt;BB579)))</f>
        <v>67200</v>
      </c>
      <c r="BC580" s="1">
        <f t="shared" ref="BC580:BC623" si="161">IF($BC$578=4200,F583,IF($BC$578=4800,G583,IF($BC$578="5400A",I583,IF($BC$578=3600,H583,IF($BC$578=1700,K583,IF($BC$578=1750,M583,IF($BC$578=1900,N583,IF($BC$578=2000,O583,IF($BC$578="2400A",P583,IF($BC$578="2400B",R583,IF($BC$578="2400C",S583,IF($BC$578="2800A",T583,IF($BC$578="2800B",U583,IF($BC$578="5400B",W583,IF($BC$578=6000,X583,IF($BC$578=6600,Y583,IF($BC$578=6800,Z583,IF($BC$578=7200,AB583,IF($BC$578=7600,AC583,IF($BC$578=8200,AD583,IF($BC$578=8700,AE583,IF($BC$578=8900,AG583,IF($BC$578=9500,AH583,IF($BC$578=10000,AI583,""))))))))))))))))))))))))</f>
        <v>53100</v>
      </c>
    </row>
    <row r="581" spans="1:55" ht="15" hidden="1" customHeight="1">
      <c r="B581" s="160">
        <v>12</v>
      </c>
      <c r="D581" s="150">
        <f>IF(AND(F18="Fix Pay"),"0",H18*H$5)</f>
        <v>62425.299999999996</v>
      </c>
      <c r="F581" s="7">
        <v>4200</v>
      </c>
      <c r="G581" s="8">
        <v>4800</v>
      </c>
      <c r="H581" s="8">
        <v>3600</v>
      </c>
      <c r="I581" s="9" t="s">
        <v>79</v>
      </c>
      <c r="J581" s="42"/>
      <c r="K581" s="29">
        <v>1</v>
      </c>
      <c r="L581" s="29"/>
      <c r="M581" s="29">
        <v>2</v>
      </c>
      <c r="N581" s="29">
        <v>3</v>
      </c>
      <c r="O581" s="29">
        <v>4</v>
      </c>
      <c r="P581" s="29">
        <v>5</v>
      </c>
      <c r="Q581" s="29"/>
      <c r="R581" s="29">
        <v>6</v>
      </c>
      <c r="S581" s="29">
        <v>7</v>
      </c>
      <c r="T581" s="29">
        <v>8</v>
      </c>
      <c r="U581" s="29">
        <v>9</v>
      </c>
      <c r="V581" s="29"/>
      <c r="W581" s="29">
        <v>14</v>
      </c>
      <c r="X581" s="29">
        <v>15</v>
      </c>
      <c r="Y581" s="29">
        <v>16</v>
      </c>
      <c r="Z581" s="29">
        <v>17</v>
      </c>
      <c r="AA581" s="29"/>
      <c r="AB581" s="29">
        <v>18</v>
      </c>
      <c r="AC581" s="39">
        <v>19</v>
      </c>
      <c r="AD581" s="39">
        <v>20</v>
      </c>
      <c r="AE581" s="39">
        <v>21</v>
      </c>
      <c r="AF581" s="39"/>
      <c r="AG581" s="39">
        <v>22</v>
      </c>
      <c r="AH581" s="39">
        <v>23</v>
      </c>
      <c r="AI581" s="39">
        <v>24</v>
      </c>
      <c r="AJ581" s="3"/>
      <c r="AK581" s="3"/>
      <c r="AL581" s="3"/>
      <c r="AO581" s="1">
        <f t="shared" si="154"/>
        <v>54700</v>
      </c>
      <c r="AP581" s="250"/>
      <c r="AQ581" s="50">
        <f t="shared" si="155"/>
        <v>54700</v>
      </c>
      <c r="AR581" s="50"/>
      <c r="AS581" s="1">
        <f t="shared" si="156"/>
        <v>54700</v>
      </c>
      <c r="AT581" s="250"/>
      <c r="AU581" s="1">
        <f t="shared" si="157"/>
        <v>54700</v>
      </c>
      <c r="AW581" s="1">
        <f t="shared" si="158"/>
        <v>54700</v>
      </c>
      <c r="AX581" s="151"/>
      <c r="AY581" s="1">
        <f t="shared" si="159"/>
        <v>54700</v>
      </c>
      <c r="BA581" s="1">
        <f t="shared" si="160"/>
        <v>54700</v>
      </c>
      <c r="BB581" s="151"/>
      <c r="BC581" s="1">
        <f t="shared" si="161"/>
        <v>54700</v>
      </c>
    </row>
    <row r="582" spans="1:55" ht="15" hidden="1" customHeight="1">
      <c r="C582" s="1">
        <f t="shared" ref="C582:C621" si="162">E582</f>
        <v>39300</v>
      </c>
      <c r="D582" s="151">
        <f>IF(AND(H546=""),"",ROUND(D581,0))</f>
        <v>62425</v>
      </c>
      <c r="E582" s="1">
        <f t="shared" ref="E582:E621" si="163">IF($E$580=4200,F582,IF($E$580=4800,G582,IF($E$580="5400A",I582,IF($E$580=3600,H582,IF($E$580=1700,K582,IF($E$580=1750,M582,IF($E$580=1900,N582,IF($E$580=2000,O582,IF($E$580="2400A",P582,IF($E$580="2400B",R582,IF($E$580="2400C",S582,IF($E$580="2800A",T582,IF($E$580="2800B",U582,IF($E$580="5400B",W582,IF($E$580=6000,X582,IF($E$580=6600,Y582,IF($E$580=6800,Z582,IF($E$580=7200,AB582,IF($E$580=7600,AC582,IF($E$580=8200,AD582,IF($E$580=8700,AE582,IF($E$580=8900,AG582,IF($E$580=9500,AH582,IF($E$580=10000,AI582,""))))))))))))))))))))))))</f>
        <v>39300</v>
      </c>
      <c r="F582" s="1">
        <v>26500</v>
      </c>
      <c r="G582" s="1">
        <v>31100</v>
      </c>
      <c r="H582" s="1">
        <v>23700</v>
      </c>
      <c r="I582" s="1">
        <v>39300</v>
      </c>
      <c r="K582" s="30">
        <v>12400</v>
      </c>
      <c r="L582" s="30"/>
      <c r="M582" s="30">
        <v>12600</v>
      </c>
      <c r="N582" s="31">
        <v>12800</v>
      </c>
      <c r="O582" s="30">
        <v>13500</v>
      </c>
      <c r="P582" s="31">
        <v>14600</v>
      </c>
      <c r="Q582" s="36"/>
      <c r="R582" s="36">
        <v>15100</v>
      </c>
      <c r="S582" s="142">
        <v>15700</v>
      </c>
      <c r="T582" s="143">
        <v>18500</v>
      </c>
      <c r="U582" s="143">
        <v>20100</v>
      </c>
      <c r="V582" s="143"/>
      <c r="W582" s="34">
        <v>39300</v>
      </c>
      <c r="X582" s="34">
        <v>42500</v>
      </c>
      <c r="Y582" s="31">
        <v>47200</v>
      </c>
      <c r="Z582" s="31">
        <v>49700</v>
      </c>
      <c r="AA582" s="31"/>
      <c r="AB582" s="31">
        <v>52800</v>
      </c>
      <c r="AC582" s="31">
        <v>58000</v>
      </c>
      <c r="AD582" s="31">
        <v>62300</v>
      </c>
      <c r="AE582" s="30">
        <v>86200</v>
      </c>
      <c r="AF582" s="30"/>
      <c r="AG582" s="30">
        <v>90800</v>
      </c>
      <c r="AH582" s="30">
        <v>102100</v>
      </c>
      <c r="AI582" s="37">
        <v>104200</v>
      </c>
      <c r="AJ582" s="3"/>
      <c r="AK582" s="3"/>
      <c r="AL582" s="3"/>
      <c r="AO582" s="1">
        <f t="shared" si="154"/>
        <v>56300</v>
      </c>
      <c r="AP582" s="164">
        <f>IF(AND($N$18="Fix Pay"),AQ579,AP580)</f>
        <v>65200</v>
      </c>
      <c r="AQ582" s="50">
        <f t="shared" si="155"/>
        <v>56300</v>
      </c>
      <c r="AR582" s="50"/>
      <c r="AS582" s="1">
        <f t="shared" si="156"/>
        <v>56300</v>
      </c>
      <c r="AT582" s="164">
        <f>IF(AND($S$18="Fix Pay"),AU579,AT580)</f>
        <v>65200</v>
      </c>
      <c r="AU582" s="1">
        <f t="shared" si="157"/>
        <v>56300</v>
      </c>
      <c r="AW582" s="1">
        <f t="shared" si="158"/>
        <v>56300</v>
      </c>
      <c r="AX582" s="164">
        <f>IF(AND($X$18="Fix Pay"),AY579,AX580)</f>
        <v>67200</v>
      </c>
      <c r="AY582" s="1">
        <f>IF($AY$578=4200,F585,IF($AY$578=4800,G585,IF($AY$578="5400A",I585,IF($AY$578=3600,H585,IF($AY$578=1700,K585,IF($AY$578=1750,M585,IF($AY$578=1900,N585,IF($AY$578=2000,O585,IF($AY$578="2400A",P585,IF($AY$578="2400B",R585,IF($AY$578="2400C",S585,IF($AY$578="2800A",T585,IF($AY$578="2800B",U585,IF($AY$578="5400B",W585,IF($AY$578=6000,X585,IF($AY$578=6600,Y585,IF($AY$578=6800,Z585,IF($AY$578=7200,AB585,IF($AY$578=7600,AC585,IF($AY$578=8200,AD585,IF($AY$578=8700,AE585,IF($AY$578=8900,AG585,IF($AY$578=9500,AH585,IF($AY$578=10000,AI585,""))))))))))))))))))))))))</f>
        <v>56300</v>
      </c>
      <c r="BA582" s="1">
        <f t="shared" si="160"/>
        <v>56300</v>
      </c>
      <c r="BB582" s="164">
        <f>IF(AND($AC$18="Fix Pay"),BC579,BB580)</f>
        <v>67200</v>
      </c>
      <c r="BC582" s="1">
        <f t="shared" si="161"/>
        <v>56300</v>
      </c>
    </row>
    <row r="583" spans="1:55" ht="15" hidden="1" customHeight="1">
      <c r="C583" s="1">
        <f t="shared" si="162"/>
        <v>53100</v>
      </c>
      <c r="D583" s="151">
        <f>IF(AND(D582&lt;=E582),E582,INDEX($C$582:$C$621,MATCH(D582,$E$582:$E$621)+(LOOKUP(D582,$E$582:$E$621)&lt;&gt;D582)))</f>
        <v>63300</v>
      </c>
      <c r="E583" s="1">
        <f t="shared" si="163"/>
        <v>53100</v>
      </c>
      <c r="F583" s="1">
        <v>37800</v>
      </c>
      <c r="G583" s="1">
        <v>44300</v>
      </c>
      <c r="H583" s="1">
        <v>33800</v>
      </c>
      <c r="I583" s="1">
        <v>53100</v>
      </c>
      <c r="K583" s="30">
        <v>17700</v>
      </c>
      <c r="L583" s="30"/>
      <c r="M583" s="30">
        <v>17900</v>
      </c>
      <c r="N583" s="31">
        <v>18200</v>
      </c>
      <c r="O583" s="30">
        <v>19200</v>
      </c>
      <c r="P583" s="31">
        <v>20800</v>
      </c>
      <c r="Q583" s="36"/>
      <c r="R583" s="36">
        <v>21500</v>
      </c>
      <c r="S583" s="142">
        <v>22400</v>
      </c>
      <c r="T583" s="143">
        <v>25300</v>
      </c>
      <c r="U583" s="143">
        <v>28700</v>
      </c>
      <c r="V583" s="143"/>
      <c r="W583" s="34">
        <v>56100</v>
      </c>
      <c r="X583" s="34">
        <v>60700</v>
      </c>
      <c r="Y583" s="31">
        <v>67300</v>
      </c>
      <c r="Z583" s="31">
        <v>71000</v>
      </c>
      <c r="AA583" s="31"/>
      <c r="AB583" s="31">
        <v>75300</v>
      </c>
      <c r="AC583" s="31">
        <v>79900</v>
      </c>
      <c r="AD583" s="31">
        <v>88900</v>
      </c>
      <c r="AE583" s="30">
        <v>123100</v>
      </c>
      <c r="AF583" s="30"/>
      <c r="AG583" s="30">
        <v>129700</v>
      </c>
      <c r="AH583" s="30">
        <v>145800</v>
      </c>
      <c r="AI583" s="37">
        <v>148800</v>
      </c>
      <c r="AJ583" s="3"/>
      <c r="AK583" s="3"/>
      <c r="AL583" s="3"/>
      <c r="AO583" s="1">
        <f t="shared" si="154"/>
        <v>58000</v>
      </c>
      <c r="AP583" s="250"/>
      <c r="AQ583" s="50">
        <f t="shared" si="155"/>
        <v>58000</v>
      </c>
      <c r="AR583" s="50"/>
      <c r="AS583" s="1">
        <f t="shared" si="156"/>
        <v>58000</v>
      </c>
      <c r="AT583" s="250"/>
      <c r="AU583" s="1">
        <f t="shared" si="157"/>
        <v>58000</v>
      </c>
      <c r="AW583" s="1">
        <f t="shared" si="158"/>
        <v>58000</v>
      </c>
      <c r="AX583" s="151"/>
      <c r="AY583" s="1">
        <f t="shared" si="159"/>
        <v>58000</v>
      </c>
      <c r="BA583" s="1">
        <f t="shared" si="160"/>
        <v>58000</v>
      </c>
      <c r="BB583" s="151"/>
      <c r="BC583" s="1">
        <f t="shared" si="161"/>
        <v>58000</v>
      </c>
    </row>
    <row r="584" spans="1:55" ht="15" hidden="1" customHeight="1">
      <c r="C584" s="1">
        <f t="shared" si="162"/>
        <v>54700</v>
      </c>
      <c r="D584" s="152">
        <f>IF(AND(D582&lt;=E582),E582,INDEX($C$582:$C$601,MATCH(D582,$E$582:$E$601)+(LOOKUP(D582,$E$582:$E$601)&lt;&gt;D582)))</f>
        <v>63300</v>
      </c>
      <c r="E584" s="1">
        <f t="shared" si="163"/>
        <v>54700</v>
      </c>
      <c r="F584" s="1">
        <v>38900</v>
      </c>
      <c r="G584" s="1">
        <v>45600</v>
      </c>
      <c r="H584" s="1">
        <v>34800</v>
      </c>
      <c r="I584" s="1">
        <v>54700</v>
      </c>
      <c r="K584" s="31">
        <v>18200</v>
      </c>
      <c r="L584" s="31"/>
      <c r="M584" s="31">
        <v>18400</v>
      </c>
      <c r="N584" s="31">
        <v>18700</v>
      </c>
      <c r="O584" s="31">
        <v>19800</v>
      </c>
      <c r="P584" s="31">
        <v>21400</v>
      </c>
      <c r="Q584" s="36"/>
      <c r="R584" s="36">
        <v>22100</v>
      </c>
      <c r="S584" s="142">
        <v>23100</v>
      </c>
      <c r="T584" s="143">
        <v>27100</v>
      </c>
      <c r="U584" s="143">
        <v>29600</v>
      </c>
      <c r="V584" s="143"/>
      <c r="W584" s="34">
        <v>57800</v>
      </c>
      <c r="X584" s="34">
        <v>62500</v>
      </c>
      <c r="Y584" s="31">
        <v>69300</v>
      </c>
      <c r="Z584" s="31">
        <v>73100</v>
      </c>
      <c r="AA584" s="31"/>
      <c r="AB584" s="31">
        <v>77600</v>
      </c>
      <c r="AC584" s="31">
        <v>82300</v>
      </c>
      <c r="AD584" s="31">
        <v>91600</v>
      </c>
      <c r="AE584" s="30">
        <v>126800</v>
      </c>
      <c r="AF584" s="30"/>
      <c r="AG584" s="30">
        <v>133600</v>
      </c>
      <c r="AH584" s="30">
        <v>150200</v>
      </c>
      <c r="AI584" s="37">
        <v>153300</v>
      </c>
      <c r="AJ584" s="3"/>
      <c r="AK584" s="3"/>
      <c r="AL584" s="3"/>
      <c r="AO584" s="1">
        <f t="shared" si="154"/>
        <v>59700</v>
      </c>
      <c r="AP584" s="250"/>
      <c r="AQ584" s="50">
        <f t="shared" si="155"/>
        <v>59700</v>
      </c>
      <c r="AR584" s="50"/>
      <c r="AS584" s="1">
        <f t="shared" si="156"/>
        <v>59700</v>
      </c>
      <c r="AT584" s="250"/>
      <c r="AU584" s="1">
        <f t="shared" si="157"/>
        <v>59700</v>
      </c>
      <c r="AW584" s="1">
        <f t="shared" si="158"/>
        <v>59700</v>
      </c>
      <c r="AX584" s="151"/>
      <c r="AY584" s="1">
        <f t="shared" si="159"/>
        <v>59700</v>
      </c>
      <c r="BA584" s="1">
        <f t="shared" si="160"/>
        <v>59700</v>
      </c>
      <c r="BB584" s="151"/>
      <c r="BC584" s="1">
        <f t="shared" si="161"/>
        <v>59700</v>
      </c>
    </row>
    <row r="585" spans="1:55" ht="15" hidden="1" customHeight="1">
      <c r="A585" s="1" t="s">
        <v>229</v>
      </c>
      <c r="C585" s="1">
        <f t="shared" si="162"/>
        <v>56300</v>
      </c>
      <c r="D585" s="153">
        <f>IF(AND(C$6="Fix Pay"),E582,D583)</f>
        <v>63300</v>
      </c>
      <c r="E585" s="1">
        <f t="shared" si="163"/>
        <v>56300</v>
      </c>
      <c r="F585" s="1">
        <v>40100</v>
      </c>
      <c r="G585" s="1">
        <v>47000</v>
      </c>
      <c r="H585" s="1">
        <v>35800</v>
      </c>
      <c r="I585" s="1">
        <v>56300</v>
      </c>
      <c r="K585" s="31">
        <v>18700</v>
      </c>
      <c r="L585" s="31"/>
      <c r="M585" s="31">
        <v>19000</v>
      </c>
      <c r="N585" s="30">
        <v>19300</v>
      </c>
      <c r="O585" s="34">
        <v>20400</v>
      </c>
      <c r="P585" s="30">
        <v>22000</v>
      </c>
      <c r="Q585" s="35"/>
      <c r="R585" s="35">
        <v>22800</v>
      </c>
      <c r="S585" s="142">
        <v>23800</v>
      </c>
      <c r="T585" s="144">
        <v>27900</v>
      </c>
      <c r="U585" s="144">
        <v>30500</v>
      </c>
      <c r="V585" s="144"/>
      <c r="W585" s="34">
        <v>59500</v>
      </c>
      <c r="X585" s="34">
        <v>64400</v>
      </c>
      <c r="Y585" s="31">
        <v>71400</v>
      </c>
      <c r="Z585" s="31">
        <v>75300</v>
      </c>
      <c r="AA585" s="31"/>
      <c r="AB585" s="31">
        <v>79900</v>
      </c>
      <c r="AC585" s="31">
        <v>84800</v>
      </c>
      <c r="AD585" s="31">
        <v>94300</v>
      </c>
      <c r="AE585" s="30">
        <v>130600</v>
      </c>
      <c r="AF585" s="30"/>
      <c r="AG585" s="37">
        <v>137600</v>
      </c>
      <c r="AH585" s="37">
        <v>154700</v>
      </c>
      <c r="AI585" s="30">
        <v>157900</v>
      </c>
      <c r="AJ585" s="3"/>
      <c r="AK585" s="3"/>
      <c r="AL585" s="3"/>
      <c r="AO585" s="1">
        <f t="shared" si="154"/>
        <v>61500</v>
      </c>
      <c r="AP585" s="155">
        <f>IF(AND(AP579&lt;=AQ579),AQ579,INDEX(AO579:AO599,MATCH(AP579,AQ579:AQ599)+(LOOKUP(AP579,AQ579:AQ599)&lt;&gt;AP579)))</f>
        <v>65200</v>
      </c>
      <c r="AQ585" s="50">
        <f t="shared" si="155"/>
        <v>61500</v>
      </c>
      <c r="AR585" s="50"/>
      <c r="AS585" s="1">
        <f t="shared" si="156"/>
        <v>61500</v>
      </c>
      <c r="AT585" s="155">
        <f>IF(AND(AT579&lt;=AU579),AU579,INDEX(AS579:AS599,MATCH(AT579,AU579:AU599)+(LOOKUP(AT579,AU579:AU599)&lt;&gt;AT579)))</f>
        <v>65200</v>
      </c>
      <c r="AU585" s="1">
        <f t="shared" si="157"/>
        <v>61500</v>
      </c>
      <c r="AW585" s="1">
        <f t="shared" si="158"/>
        <v>61500</v>
      </c>
      <c r="AX585" s="155">
        <f>IF(AND(AX579&lt;=AY579),AY579,INDEX(AW579:AW599,MATCH(AX579,AY579:AY599)+(LOOKUP(AX579,AY579:AY599)&lt;&gt;AX579)))</f>
        <v>67200</v>
      </c>
      <c r="AY585" s="1">
        <f t="shared" si="159"/>
        <v>61500</v>
      </c>
      <c r="BA585" s="1">
        <f t="shared" si="160"/>
        <v>61500</v>
      </c>
      <c r="BB585" s="155">
        <f>IF(AND(BB579&lt;=BC579),BC579,INDEX(BA579:BA599,MATCH(BB579,BC579:BC599)+(LOOKUP(BB579,BC579:BC599)&lt;&gt;BB579)))</f>
        <v>67200</v>
      </c>
      <c r="BC585" s="1">
        <f t="shared" si="161"/>
        <v>61500</v>
      </c>
    </row>
    <row r="586" spans="1:55" ht="15" hidden="1" customHeight="1">
      <c r="A586" s="1" t="s">
        <v>230</v>
      </c>
      <c r="C586" s="1">
        <f t="shared" si="162"/>
        <v>58000</v>
      </c>
      <c r="D586" s="154">
        <f>IF(E$18=A$51,D585,IF(E$18=A$52,D585,IF(E$18=A$53,D585,IF(E$18=A$54,D584,""))))</f>
        <v>63300</v>
      </c>
      <c r="E586" s="1">
        <f t="shared" si="163"/>
        <v>58000</v>
      </c>
      <c r="F586" s="1">
        <v>41300</v>
      </c>
      <c r="G586" s="1">
        <v>48400</v>
      </c>
      <c r="H586" s="1">
        <v>36900</v>
      </c>
      <c r="I586" s="1">
        <v>58000</v>
      </c>
      <c r="K586" s="31">
        <v>19300</v>
      </c>
      <c r="L586" s="31"/>
      <c r="M586" s="31">
        <v>19600</v>
      </c>
      <c r="N586" s="30">
        <v>19900</v>
      </c>
      <c r="O586" s="34">
        <v>21000</v>
      </c>
      <c r="P586" s="31">
        <v>22700</v>
      </c>
      <c r="Q586" s="36"/>
      <c r="R586" s="36">
        <v>23500</v>
      </c>
      <c r="S586" s="142">
        <v>24500</v>
      </c>
      <c r="T586" s="143">
        <v>28700</v>
      </c>
      <c r="U586" s="143">
        <v>31400</v>
      </c>
      <c r="V586" s="143"/>
      <c r="W586" s="31">
        <v>61300</v>
      </c>
      <c r="X586" s="31">
        <v>66300</v>
      </c>
      <c r="Y586" s="31">
        <v>73500</v>
      </c>
      <c r="Z586" s="31">
        <v>77600</v>
      </c>
      <c r="AA586" s="31"/>
      <c r="AB586" s="31">
        <v>82300</v>
      </c>
      <c r="AC586" s="31">
        <v>87300</v>
      </c>
      <c r="AD586" s="31">
        <v>97100</v>
      </c>
      <c r="AE586" s="34">
        <v>134500</v>
      </c>
      <c r="AF586" s="34"/>
      <c r="AG586" s="37">
        <v>141700</v>
      </c>
      <c r="AH586" s="37">
        <v>159300</v>
      </c>
      <c r="AI586" s="30">
        <v>162600</v>
      </c>
      <c r="AJ586" s="3"/>
      <c r="AK586" s="3"/>
      <c r="AL586" s="3"/>
      <c r="AO586" s="1">
        <f t="shared" si="154"/>
        <v>63300</v>
      </c>
      <c r="AP586" s="50"/>
      <c r="AQ586" s="50">
        <f t="shared" si="155"/>
        <v>63300</v>
      </c>
      <c r="AR586" s="50"/>
      <c r="AS586" s="1">
        <f t="shared" si="156"/>
        <v>63300</v>
      </c>
      <c r="AT586" s="50"/>
      <c r="AU586" s="1">
        <f t="shared" si="157"/>
        <v>63300</v>
      </c>
      <c r="AW586" s="1">
        <f t="shared" si="158"/>
        <v>63300</v>
      </c>
      <c r="AY586" s="1">
        <f t="shared" si="159"/>
        <v>63300</v>
      </c>
      <c r="BA586" s="1">
        <f t="shared" si="160"/>
        <v>63300</v>
      </c>
      <c r="BC586" s="1">
        <f t="shared" si="161"/>
        <v>63300</v>
      </c>
    </row>
    <row r="587" spans="1:55" ht="15" hidden="1" customHeight="1">
      <c r="A587" s="1" t="s">
        <v>231</v>
      </c>
      <c r="C587" s="1">
        <f t="shared" si="162"/>
        <v>59700</v>
      </c>
      <c r="E587" s="1">
        <f t="shared" si="163"/>
        <v>59700</v>
      </c>
      <c r="F587" s="1">
        <v>42500</v>
      </c>
      <c r="G587" s="1">
        <v>49900</v>
      </c>
      <c r="H587" s="1">
        <v>38000</v>
      </c>
      <c r="I587" s="1">
        <v>59700</v>
      </c>
      <c r="K587" s="32">
        <v>19900</v>
      </c>
      <c r="L587" s="32"/>
      <c r="M587" s="32">
        <v>20200</v>
      </c>
      <c r="N587" s="31">
        <v>20500</v>
      </c>
      <c r="O587" s="34">
        <v>21600</v>
      </c>
      <c r="P587" s="31">
        <v>23400</v>
      </c>
      <c r="Q587" s="36"/>
      <c r="R587" s="36">
        <v>24200</v>
      </c>
      <c r="S587" s="142">
        <v>25200</v>
      </c>
      <c r="T587" s="143">
        <v>29600</v>
      </c>
      <c r="U587" s="143">
        <v>32300</v>
      </c>
      <c r="V587" s="143"/>
      <c r="W587" s="31">
        <v>63100</v>
      </c>
      <c r="X587" s="31">
        <v>68300</v>
      </c>
      <c r="Y587" s="31">
        <v>75700</v>
      </c>
      <c r="Z587" s="31">
        <v>79900</v>
      </c>
      <c r="AA587" s="31"/>
      <c r="AB587" s="31">
        <v>84800</v>
      </c>
      <c r="AC587" s="31">
        <v>89900</v>
      </c>
      <c r="AD587" s="31">
        <v>100000</v>
      </c>
      <c r="AE587" s="30">
        <v>138500</v>
      </c>
      <c r="AF587" s="30"/>
      <c r="AG587" s="37">
        <v>146000</v>
      </c>
      <c r="AH587" s="37">
        <v>164100</v>
      </c>
      <c r="AI587" s="37">
        <v>167500</v>
      </c>
      <c r="AJ587" s="3"/>
      <c r="AK587" s="3"/>
      <c r="AL587" s="3"/>
      <c r="AO587" s="1">
        <f t="shared" si="154"/>
        <v>65200</v>
      </c>
      <c r="AP587" s="167">
        <f>IF($E18=A$51,AP585,IF($E18=A$52,AP585,IF($E18=A$53,AP585,IF($E18=A$54,AP582,""))))</f>
        <v>65200</v>
      </c>
      <c r="AQ587" s="50">
        <f t="shared" si="155"/>
        <v>65200</v>
      </c>
      <c r="AR587" s="50"/>
      <c r="AS587" s="1">
        <f t="shared" si="156"/>
        <v>65200</v>
      </c>
      <c r="AT587" s="167">
        <f>IF($E18=A$51,AT585,IF($E18=A$52,AT585,IF($E18=A$53,AT585,IF($E18=A$54,AT582,""))))</f>
        <v>65200</v>
      </c>
      <c r="AU587" s="1">
        <f t="shared" si="157"/>
        <v>65200</v>
      </c>
      <c r="AW587" s="1">
        <f t="shared" si="158"/>
        <v>65200</v>
      </c>
      <c r="AX587" s="168">
        <f>IF($E18=A$51,AX585,IF($E18=A$52,AX585,IF($E18=A$53,AX585,IF($E18=A$54,AX582,""))))</f>
        <v>67200</v>
      </c>
      <c r="AY587" s="1">
        <f t="shared" si="159"/>
        <v>65200</v>
      </c>
      <c r="BA587" s="1">
        <f t="shared" si="160"/>
        <v>65200</v>
      </c>
      <c r="BB587" s="168">
        <f>IF($E$18=A$51,BB585,IF($E$18=A$52,BB585,IF($E$18=A$53,BB585,IF($E$18=A$54,BB582,""))))</f>
        <v>67200</v>
      </c>
      <c r="BC587" s="1">
        <f t="shared" si="161"/>
        <v>65200</v>
      </c>
    </row>
    <row r="588" spans="1:55" ht="15" hidden="1" customHeight="1">
      <c r="A588" s="1" t="s">
        <v>232</v>
      </c>
      <c r="C588" s="1">
        <f t="shared" si="162"/>
        <v>61500</v>
      </c>
      <c r="E588" s="1">
        <f t="shared" si="163"/>
        <v>61500</v>
      </c>
      <c r="F588" s="1">
        <v>43800</v>
      </c>
      <c r="G588" s="1">
        <v>51400</v>
      </c>
      <c r="H588" s="1">
        <v>39100</v>
      </c>
      <c r="I588" s="1">
        <v>61500</v>
      </c>
      <c r="K588" s="33">
        <v>20500</v>
      </c>
      <c r="L588" s="33"/>
      <c r="M588" s="33">
        <v>20800</v>
      </c>
      <c r="N588" s="31">
        <v>21100</v>
      </c>
      <c r="O588" s="34">
        <v>22200</v>
      </c>
      <c r="P588" s="34">
        <v>24100</v>
      </c>
      <c r="Q588" s="145"/>
      <c r="R588" s="145">
        <v>24900</v>
      </c>
      <c r="S588" s="142">
        <v>26000</v>
      </c>
      <c r="T588" s="146">
        <v>30500</v>
      </c>
      <c r="U588" s="147">
        <v>33300</v>
      </c>
      <c r="V588" s="147"/>
      <c r="W588" s="31">
        <v>65000</v>
      </c>
      <c r="X588" s="31">
        <v>70300</v>
      </c>
      <c r="Y588" s="31">
        <v>78000</v>
      </c>
      <c r="Z588" s="31">
        <v>82300</v>
      </c>
      <c r="AA588" s="31"/>
      <c r="AB588" s="31">
        <v>87300</v>
      </c>
      <c r="AC588" s="31">
        <v>92600</v>
      </c>
      <c r="AD588" s="31">
        <v>103000</v>
      </c>
      <c r="AE588" s="30">
        <v>142700</v>
      </c>
      <c r="AF588" s="30"/>
      <c r="AG588" s="37">
        <v>150400</v>
      </c>
      <c r="AH588" s="37">
        <v>169000</v>
      </c>
      <c r="AI588" s="37">
        <v>172500</v>
      </c>
      <c r="AJ588" s="3"/>
      <c r="AK588" s="3"/>
      <c r="AL588" s="3"/>
      <c r="AO588" s="1">
        <f t="shared" si="154"/>
        <v>67200</v>
      </c>
      <c r="AP588" s="50"/>
      <c r="AQ588" s="50">
        <f t="shared" si="155"/>
        <v>67200</v>
      </c>
      <c r="AR588" s="50"/>
      <c r="AS588" s="1">
        <f t="shared" si="156"/>
        <v>67200</v>
      </c>
      <c r="AU588" s="1">
        <f t="shared" si="157"/>
        <v>67200</v>
      </c>
      <c r="AW588" s="1">
        <f t="shared" si="158"/>
        <v>67200</v>
      </c>
      <c r="AY588" s="1">
        <f t="shared" si="159"/>
        <v>67200</v>
      </c>
      <c r="BA588" s="1">
        <f t="shared" si="160"/>
        <v>67200</v>
      </c>
      <c r="BC588" s="1">
        <f t="shared" si="161"/>
        <v>67200</v>
      </c>
    </row>
    <row r="589" spans="1:55" ht="15" hidden="1" customHeight="1">
      <c r="C589" s="1">
        <f t="shared" si="162"/>
        <v>63300</v>
      </c>
      <c r="E589" s="1">
        <f t="shared" si="163"/>
        <v>63300</v>
      </c>
      <c r="F589" s="1">
        <v>45100</v>
      </c>
      <c r="G589" s="1">
        <v>52900</v>
      </c>
      <c r="H589" s="1">
        <v>40300</v>
      </c>
      <c r="I589" s="1">
        <v>63300</v>
      </c>
      <c r="K589" s="31">
        <v>21100</v>
      </c>
      <c r="L589" s="31"/>
      <c r="M589" s="31">
        <v>21400</v>
      </c>
      <c r="N589" s="31">
        <v>21700</v>
      </c>
      <c r="O589" s="34">
        <v>22900</v>
      </c>
      <c r="P589" s="31">
        <v>24800</v>
      </c>
      <c r="Q589" s="36"/>
      <c r="R589" s="36">
        <v>25600</v>
      </c>
      <c r="S589" s="142">
        <v>26800</v>
      </c>
      <c r="T589" s="143">
        <v>31400</v>
      </c>
      <c r="U589" s="146">
        <v>34300</v>
      </c>
      <c r="V589" s="146"/>
      <c r="W589" s="31">
        <v>67000</v>
      </c>
      <c r="X589" s="31">
        <v>72400</v>
      </c>
      <c r="Y589" s="31">
        <v>80300</v>
      </c>
      <c r="Z589" s="31">
        <v>84800</v>
      </c>
      <c r="AA589" s="31"/>
      <c r="AB589" s="31">
        <v>89900</v>
      </c>
      <c r="AC589" s="31">
        <v>95400</v>
      </c>
      <c r="AD589" s="31">
        <v>106100</v>
      </c>
      <c r="AE589" s="30">
        <v>147000</v>
      </c>
      <c r="AF589" s="30"/>
      <c r="AG589" s="37">
        <v>154900</v>
      </c>
      <c r="AH589" s="37">
        <v>174100</v>
      </c>
      <c r="AI589" s="30">
        <v>177700</v>
      </c>
      <c r="AJ589" s="3"/>
      <c r="AK589" s="3"/>
      <c r="AL589" s="3"/>
      <c r="AO589" s="1">
        <f t="shared" si="154"/>
        <v>69200</v>
      </c>
      <c r="AP589" s="50"/>
      <c r="AQ589" s="50">
        <f t="shared" si="155"/>
        <v>69200</v>
      </c>
      <c r="AR589" s="50"/>
      <c r="AS589" s="1">
        <f t="shared" si="156"/>
        <v>69200</v>
      </c>
      <c r="AU589" s="1">
        <f t="shared" si="157"/>
        <v>69200</v>
      </c>
      <c r="AW589" s="1">
        <f t="shared" si="158"/>
        <v>69200</v>
      </c>
      <c r="AY589" s="1">
        <f t="shared" si="159"/>
        <v>69200</v>
      </c>
      <c r="BA589" s="1">
        <f t="shared" si="160"/>
        <v>69200</v>
      </c>
      <c r="BC589" s="1">
        <f t="shared" si="161"/>
        <v>69200</v>
      </c>
    </row>
    <row r="590" spans="1:55" ht="15.75" hidden="1" customHeight="1">
      <c r="A590" s="1" t="s">
        <v>46</v>
      </c>
      <c r="C590" s="1">
        <f t="shared" si="162"/>
        <v>65200</v>
      </c>
      <c r="E590" s="1">
        <f t="shared" si="163"/>
        <v>65200</v>
      </c>
      <c r="F590" s="1">
        <v>46500</v>
      </c>
      <c r="G590" s="1">
        <v>54500</v>
      </c>
      <c r="H590" s="1">
        <v>41500</v>
      </c>
      <c r="I590" s="1">
        <v>65200</v>
      </c>
      <c r="K590" s="32">
        <v>21700</v>
      </c>
      <c r="L590" s="32"/>
      <c r="M590" s="32">
        <v>22000</v>
      </c>
      <c r="N590" s="31">
        <v>22400</v>
      </c>
      <c r="O590" s="34">
        <v>23600</v>
      </c>
      <c r="P590" s="31">
        <v>25500</v>
      </c>
      <c r="Q590" s="36"/>
      <c r="R590" s="36">
        <v>26400</v>
      </c>
      <c r="S590" s="142">
        <v>27600</v>
      </c>
      <c r="T590" s="143">
        <v>32300</v>
      </c>
      <c r="U590" s="143">
        <v>35300</v>
      </c>
      <c r="V590" s="143"/>
      <c r="W590" s="31">
        <v>69000</v>
      </c>
      <c r="X590" s="31">
        <v>74600</v>
      </c>
      <c r="Y590" s="31">
        <v>82700</v>
      </c>
      <c r="Z590" s="31">
        <v>87300</v>
      </c>
      <c r="AA590" s="31"/>
      <c r="AB590" s="31">
        <v>92600</v>
      </c>
      <c r="AC590" s="31">
        <v>98300</v>
      </c>
      <c r="AD590" s="31">
        <v>109300</v>
      </c>
      <c r="AE590" s="30">
        <v>151400</v>
      </c>
      <c r="AF590" s="30"/>
      <c r="AG590" s="37">
        <v>159500</v>
      </c>
      <c r="AH590" s="37">
        <v>179300</v>
      </c>
      <c r="AI590" s="30">
        <v>183000</v>
      </c>
      <c r="AJ590" s="3"/>
      <c r="AK590" s="3"/>
      <c r="AL590" s="3"/>
      <c r="AO590" s="1">
        <f t="shared" si="154"/>
        <v>71300</v>
      </c>
      <c r="AP590" s="50"/>
      <c r="AQ590" s="50">
        <f t="shared" si="155"/>
        <v>71300</v>
      </c>
      <c r="AR590" s="50"/>
      <c r="AS590" s="1">
        <f t="shared" si="156"/>
        <v>71300</v>
      </c>
      <c r="AU590" s="1">
        <f t="shared" si="157"/>
        <v>71300</v>
      </c>
      <c r="AW590" s="1">
        <f t="shared" si="158"/>
        <v>71300</v>
      </c>
      <c r="AY590" s="1">
        <f t="shared" si="159"/>
        <v>71300</v>
      </c>
      <c r="BA590" s="1">
        <f t="shared" si="160"/>
        <v>71300</v>
      </c>
      <c r="BC590" s="1">
        <f t="shared" si="161"/>
        <v>71300</v>
      </c>
    </row>
    <row r="591" spans="1:55" hidden="1">
      <c r="A591" s="1" t="s">
        <v>49</v>
      </c>
      <c r="C591" s="1">
        <f t="shared" si="162"/>
        <v>67200</v>
      </c>
      <c r="E591" s="1">
        <f t="shared" si="163"/>
        <v>67200</v>
      </c>
      <c r="F591" s="1">
        <v>47900</v>
      </c>
      <c r="G591" s="1">
        <v>56100</v>
      </c>
      <c r="H591" s="1">
        <v>42700</v>
      </c>
      <c r="I591" s="1">
        <v>67200</v>
      </c>
      <c r="K591" s="33">
        <v>22400</v>
      </c>
      <c r="L591" s="33"/>
      <c r="M591" s="33">
        <v>22700</v>
      </c>
      <c r="N591" s="31">
        <v>23100</v>
      </c>
      <c r="O591" s="34">
        <v>24300</v>
      </c>
      <c r="P591" s="31">
        <v>26300</v>
      </c>
      <c r="Q591" s="36"/>
      <c r="R591" s="36">
        <v>27200</v>
      </c>
      <c r="S591" s="142">
        <v>28200</v>
      </c>
      <c r="T591" s="143">
        <v>33300</v>
      </c>
      <c r="U591" s="143">
        <v>36400</v>
      </c>
      <c r="V591" s="143"/>
      <c r="W591" s="30">
        <v>71100</v>
      </c>
      <c r="X591" s="30">
        <v>76800</v>
      </c>
      <c r="Y591" s="31">
        <v>85200</v>
      </c>
      <c r="Z591" s="31">
        <v>89900</v>
      </c>
      <c r="AA591" s="31"/>
      <c r="AB591" s="31">
        <v>95400</v>
      </c>
      <c r="AC591" s="31">
        <v>101200</v>
      </c>
      <c r="AD591" s="31">
        <v>112600</v>
      </c>
      <c r="AE591" s="30">
        <v>155900</v>
      </c>
      <c r="AF591" s="30"/>
      <c r="AG591" s="37">
        <v>164300</v>
      </c>
      <c r="AH591" s="37">
        <v>184700</v>
      </c>
      <c r="AI591" s="30">
        <v>188500</v>
      </c>
      <c r="AJ591" s="3"/>
      <c r="AK591" s="3"/>
      <c r="AL591" s="3"/>
      <c r="AO591" s="1">
        <f t="shared" si="154"/>
        <v>73400</v>
      </c>
      <c r="AP591" s="50"/>
      <c r="AQ591" s="50">
        <f t="shared" si="155"/>
        <v>73400</v>
      </c>
      <c r="AR591" s="50"/>
      <c r="AS591" s="1">
        <f t="shared" si="156"/>
        <v>73400</v>
      </c>
      <c r="AU591" s="1">
        <f t="shared" si="157"/>
        <v>73400</v>
      </c>
      <c r="AW591" s="1">
        <f t="shared" si="158"/>
        <v>73400</v>
      </c>
      <c r="AY591" s="1">
        <f t="shared" si="159"/>
        <v>73400</v>
      </c>
      <c r="BA591" s="1">
        <f t="shared" si="160"/>
        <v>73400</v>
      </c>
      <c r="BC591" s="1">
        <f t="shared" si="161"/>
        <v>73400</v>
      </c>
    </row>
    <row r="592" spans="1:55" hidden="1">
      <c r="A592" s="1" t="s">
        <v>47</v>
      </c>
      <c r="C592" s="1">
        <f t="shared" si="162"/>
        <v>69200</v>
      </c>
      <c r="E592" s="1">
        <f t="shared" si="163"/>
        <v>69200</v>
      </c>
      <c r="F592" s="1">
        <v>49300</v>
      </c>
      <c r="G592" s="1">
        <v>57800</v>
      </c>
      <c r="H592" s="1">
        <v>44000</v>
      </c>
      <c r="I592" s="1">
        <v>69200</v>
      </c>
      <c r="K592" s="31">
        <v>23100</v>
      </c>
      <c r="L592" s="31"/>
      <c r="M592" s="31">
        <v>23400</v>
      </c>
      <c r="N592" s="34">
        <v>23800</v>
      </c>
      <c r="O592" s="34">
        <v>25000</v>
      </c>
      <c r="P592" s="31">
        <v>27100</v>
      </c>
      <c r="Q592" s="36"/>
      <c r="R592" s="36">
        <v>28000</v>
      </c>
      <c r="S592" s="142">
        <v>29300</v>
      </c>
      <c r="T592" s="143">
        <v>34300</v>
      </c>
      <c r="U592" s="143">
        <v>37500</v>
      </c>
      <c r="V592" s="143"/>
      <c r="W592" s="31">
        <v>73200</v>
      </c>
      <c r="X592" s="31">
        <v>79100</v>
      </c>
      <c r="Y592" s="31">
        <v>87800</v>
      </c>
      <c r="Z592" s="31">
        <v>92600</v>
      </c>
      <c r="AA592" s="31"/>
      <c r="AB592" s="31">
        <v>98300</v>
      </c>
      <c r="AC592" s="37">
        <v>104200</v>
      </c>
      <c r="AD592" s="37">
        <v>116000</v>
      </c>
      <c r="AE592" s="30">
        <v>160600</v>
      </c>
      <c r="AF592" s="30"/>
      <c r="AG592" s="30">
        <v>169200</v>
      </c>
      <c r="AH592" s="30">
        <v>190200</v>
      </c>
      <c r="AI592" s="30">
        <v>194200</v>
      </c>
      <c r="AJ592" s="3"/>
      <c r="AK592" s="3"/>
      <c r="AL592" s="3"/>
      <c r="AO592" s="1">
        <f t="shared" si="154"/>
        <v>75600</v>
      </c>
      <c r="AP592" s="50"/>
      <c r="AQ592" s="50">
        <f t="shared" si="155"/>
        <v>75600</v>
      </c>
      <c r="AR592" s="50"/>
      <c r="AS592" s="1">
        <f t="shared" si="156"/>
        <v>75600</v>
      </c>
      <c r="AU592" s="1">
        <f t="shared" si="157"/>
        <v>75600</v>
      </c>
      <c r="AW592" s="1">
        <f t="shared" si="158"/>
        <v>75600</v>
      </c>
      <c r="AY592" s="1">
        <f t="shared" si="159"/>
        <v>75600</v>
      </c>
      <c r="BA592" s="1">
        <f t="shared" si="160"/>
        <v>75600</v>
      </c>
      <c r="BC592" s="1">
        <f t="shared" si="161"/>
        <v>75600</v>
      </c>
    </row>
    <row r="593" spans="1:55" hidden="1">
      <c r="A593" s="1" t="s">
        <v>48</v>
      </c>
      <c r="C593" s="1">
        <f t="shared" si="162"/>
        <v>71300</v>
      </c>
      <c r="E593" s="1">
        <f t="shared" si="163"/>
        <v>71300</v>
      </c>
      <c r="F593" s="1">
        <v>50800</v>
      </c>
      <c r="G593" s="1">
        <v>59500</v>
      </c>
      <c r="H593" s="1">
        <v>45300</v>
      </c>
      <c r="I593" s="1">
        <v>71300</v>
      </c>
      <c r="K593" s="30">
        <v>23800</v>
      </c>
      <c r="L593" s="30"/>
      <c r="M593" s="30">
        <v>24100</v>
      </c>
      <c r="N593" s="34">
        <v>24500</v>
      </c>
      <c r="O593" s="34">
        <v>25800</v>
      </c>
      <c r="P593" s="31">
        <v>27900</v>
      </c>
      <c r="Q593" s="36"/>
      <c r="R593" s="36">
        <v>28800</v>
      </c>
      <c r="S593" s="142">
        <v>30200</v>
      </c>
      <c r="T593" s="143">
        <v>35300</v>
      </c>
      <c r="U593" s="143">
        <v>38600</v>
      </c>
      <c r="V593" s="143"/>
      <c r="W593" s="31">
        <v>75400</v>
      </c>
      <c r="X593" s="31">
        <v>81500</v>
      </c>
      <c r="Y593" s="30">
        <v>90400</v>
      </c>
      <c r="Z593" s="30">
        <v>95400</v>
      </c>
      <c r="AA593" s="30"/>
      <c r="AB593" s="30">
        <v>101200</v>
      </c>
      <c r="AC593" s="37">
        <v>107300</v>
      </c>
      <c r="AD593" s="37">
        <v>119500</v>
      </c>
      <c r="AE593" s="30">
        <v>165400</v>
      </c>
      <c r="AF593" s="30"/>
      <c r="AG593" s="37">
        <v>174300</v>
      </c>
      <c r="AH593" s="37">
        <v>195900</v>
      </c>
      <c r="AI593" s="37">
        <v>200000</v>
      </c>
      <c r="AJ593" s="3"/>
      <c r="AK593" s="3"/>
      <c r="AL593" s="3"/>
      <c r="AO593" s="1">
        <f t="shared" si="154"/>
        <v>77900</v>
      </c>
      <c r="AP593" s="50"/>
      <c r="AQ593" s="50">
        <f t="shared" si="155"/>
        <v>77900</v>
      </c>
      <c r="AR593" s="50"/>
      <c r="AS593" s="1">
        <f t="shared" si="156"/>
        <v>77900</v>
      </c>
      <c r="AU593" s="1">
        <f t="shared" si="157"/>
        <v>77900</v>
      </c>
      <c r="AW593" s="1">
        <f t="shared" si="158"/>
        <v>77900</v>
      </c>
      <c r="AY593" s="1">
        <f t="shared" si="159"/>
        <v>77900</v>
      </c>
      <c r="BA593" s="1">
        <f t="shared" si="160"/>
        <v>77900</v>
      </c>
      <c r="BC593" s="1">
        <f t="shared" si="161"/>
        <v>77900</v>
      </c>
    </row>
    <row r="594" spans="1:55" hidden="1">
      <c r="C594" s="1">
        <f t="shared" si="162"/>
        <v>73400</v>
      </c>
      <c r="E594" s="1">
        <f t="shared" si="163"/>
        <v>73400</v>
      </c>
      <c r="F594" s="1">
        <v>52300</v>
      </c>
      <c r="G594" s="1">
        <v>61300</v>
      </c>
      <c r="H594" s="1">
        <v>46700</v>
      </c>
      <c r="I594" s="1">
        <v>73400</v>
      </c>
      <c r="K594" s="31">
        <v>24500</v>
      </c>
      <c r="L594" s="31"/>
      <c r="M594" s="31">
        <v>24800</v>
      </c>
      <c r="N594" s="31">
        <v>25200</v>
      </c>
      <c r="O594" s="31">
        <v>26600</v>
      </c>
      <c r="P594" s="31">
        <v>28700</v>
      </c>
      <c r="Q594" s="36"/>
      <c r="R594" s="36">
        <v>29700</v>
      </c>
      <c r="S594" s="142">
        <v>31100</v>
      </c>
      <c r="T594" s="143">
        <v>36400</v>
      </c>
      <c r="U594" s="143">
        <v>39800</v>
      </c>
      <c r="V594" s="143"/>
      <c r="W594" s="31">
        <v>77700</v>
      </c>
      <c r="X594" s="31">
        <v>83900</v>
      </c>
      <c r="Y594" s="31">
        <v>93100</v>
      </c>
      <c r="Z594" s="31">
        <v>98300</v>
      </c>
      <c r="AA594" s="31"/>
      <c r="AB594" s="31">
        <v>104200</v>
      </c>
      <c r="AC594" s="37">
        <v>110500</v>
      </c>
      <c r="AD594" s="37">
        <v>123100</v>
      </c>
      <c r="AE594" s="30">
        <v>170400</v>
      </c>
      <c r="AF594" s="30"/>
      <c r="AG594" s="30">
        <v>179500</v>
      </c>
      <c r="AH594" s="30">
        <v>201800</v>
      </c>
      <c r="AI594" s="37">
        <v>206000</v>
      </c>
      <c r="AJ594" s="3"/>
      <c r="AK594" s="3"/>
      <c r="AL594" s="3"/>
      <c r="AO594" s="1">
        <f t="shared" si="154"/>
        <v>80200</v>
      </c>
      <c r="AP594" s="50"/>
      <c r="AQ594" s="50">
        <f t="shared" si="155"/>
        <v>80200</v>
      </c>
      <c r="AR594" s="50"/>
      <c r="AS594" s="1">
        <f t="shared" si="156"/>
        <v>80200</v>
      </c>
      <c r="AU594" s="1">
        <f t="shared" si="157"/>
        <v>80200</v>
      </c>
      <c r="AW594" s="1">
        <f t="shared" si="158"/>
        <v>80200</v>
      </c>
      <c r="AY594" s="1">
        <f t="shared" si="159"/>
        <v>80200</v>
      </c>
      <c r="BA594" s="1">
        <f t="shared" si="160"/>
        <v>80200</v>
      </c>
      <c r="BC594" s="1">
        <f t="shared" si="161"/>
        <v>80200</v>
      </c>
    </row>
    <row r="595" spans="1:55" hidden="1">
      <c r="C595" s="1">
        <f t="shared" si="162"/>
        <v>75600</v>
      </c>
      <c r="E595" s="1">
        <f t="shared" si="163"/>
        <v>75600</v>
      </c>
      <c r="F595" s="1">
        <v>53900</v>
      </c>
      <c r="G595" s="1">
        <v>63100</v>
      </c>
      <c r="H595" s="1">
        <v>48100</v>
      </c>
      <c r="I595" s="1">
        <v>75600</v>
      </c>
      <c r="K595" s="31">
        <v>25200</v>
      </c>
      <c r="L595" s="31"/>
      <c r="M595" s="31">
        <v>25500</v>
      </c>
      <c r="N595" s="34">
        <v>26000</v>
      </c>
      <c r="O595" s="30">
        <v>27400</v>
      </c>
      <c r="P595" s="31">
        <v>29600</v>
      </c>
      <c r="Q595" s="36"/>
      <c r="R595" s="36">
        <v>30600</v>
      </c>
      <c r="S595" s="142">
        <v>32000</v>
      </c>
      <c r="T595" s="143">
        <v>37500</v>
      </c>
      <c r="U595" s="143">
        <v>41000</v>
      </c>
      <c r="V595" s="143"/>
      <c r="W595" s="31">
        <v>80000</v>
      </c>
      <c r="X595" s="31">
        <v>86400</v>
      </c>
      <c r="Y595" s="30">
        <v>95900</v>
      </c>
      <c r="Z595" s="30">
        <v>101200</v>
      </c>
      <c r="AA595" s="30"/>
      <c r="AB595" s="30">
        <v>107300</v>
      </c>
      <c r="AC595" s="30">
        <v>113800</v>
      </c>
      <c r="AD595" s="30">
        <v>126800</v>
      </c>
      <c r="AE595" s="30">
        <v>175500</v>
      </c>
      <c r="AF595" s="30"/>
      <c r="AG595" s="30">
        <v>184900</v>
      </c>
      <c r="AH595" s="30">
        <v>207900</v>
      </c>
      <c r="AI595" s="31">
        <v>212200</v>
      </c>
      <c r="AJ595" s="3"/>
      <c r="AK595" s="3"/>
      <c r="AL595" s="3"/>
      <c r="AO595" s="1">
        <f t="shared" si="154"/>
        <v>82600</v>
      </c>
      <c r="AP595" s="50"/>
      <c r="AQ595" s="50">
        <f t="shared" si="155"/>
        <v>82600</v>
      </c>
      <c r="AR595" s="50"/>
      <c r="AS595" s="1">
        <f t="shared" si="156"/>
        <v>82600</v>
      </c>
      <c r="AU595" s="1">
        <f t="shared" si="157"/>
        <v>82600</v>
      </c>
      <c r="AW595" s="1">
        <f t="shared" si="158"/>
        <v>82600</v>
      </c>
      <c r="AY595" s="1">
        <f t="shared" si="159"/>
        <v>82600</v>
      </c>
      <c r="BA595" s="1">
        <f t="shared" si="160"/>
        <v>82600</v>
      </c>
      <c r="BC595" s="1">
        <f t="shared" si="161"/>
        <v>82600</v>
      </c>
    </row>
    <row r="596" spans="1:55" hidden="1">
      <c r="C596" s="1">
        <f t="shared" si="162"/>
        <v>77900</v>
      </c>
      <c r="E596" s="1">
        <f t="shared" si="163"/>
        <v>77900</v>
      </c>
      <c r="F596" s="1">
        <v>55500</v>
      </c>
      <c r="G596" s="1">
        <v>65000</v>
      </c>
      <c r="H596" s="1">
        <v>49500</v>
      </c>
      <c r="I596" s="1">
        <v>77900</v>
      </c>
      <c r="K596" s="31">
        <v>26000</v>
      </c>
      <c r="L596" s="31"/>
      <c r="M596" s="31">
        <v>26300</v>
      </c>
      <c r="N596" s="34">
        <v>26800</v>
      </c>
      <c r="O596" s="31">
        <v>28200</v>
      </c>
      <c r="P596" s="31">
        <v>30500</v>
      </c>
      <c r="Q596" s="36"/>
      <c r="R596" s="36">
        <v>31500</v>
      </c>
      <c r="S596" s="142">
        <v>33000</v>
      </c>
      <c r="T596" s="143">
        <v>38600</v>
      </c>
      <c r="U596" s="143">
        <v>42200</v>
      </c>
      <c r="V596" s="143"/>
      <c r="W596" s="31">
        <v>82400</v>
      </c>
      <c r="X596" s="31">
        <v>89000</v>
      </c>
      <c r="Y596" s="31">
        <v>98800</v>
      </c>
      <c r="Z596" s="31">
        <v>104200</v>
      </c>
      <c r="AA596" s="31"/>
      <c r="AB596" s="31">
        <v>110500</v>
      </c>
      <c r="AC596" s="37">
        <v>117200</v>
      </c>
      <c r="AD596" s="37">
        <v>130600</v>
      </c>
      <c r="AE596" s="30">
        <v>180800</v>
      </c>
      <c r="AF596" s="30"/>
      <c r="AG596" s="37">
        <v>190400</v>
      </c>
      <c r="AH596" s="37">
        <v>214100</v>
      </c>
      <c r="AI596" s="30">
        <v>218600</v>
      </c>
      <c r="AJ596" s="3"/>
      <c r="AK596" s="3"/>
      <c r="AL596" s="3"/>
      <c r="AO596" s="1">
        <f t="shared" si="154"/>
        <v>85100</v>
      </c>
      <c r="AP596" s="50"/>
      <c r="AQ596" s="50">
        <f t="shared" si="155"/>
        <v>85100</v>
      </c>
      <c r="AR596" s="50"/>
      <c r="AS596" s="1">
        <f t="shared" si="156"/>
        <v>85100</v>
      </c>
      <c r="AU596" s="1">
        <f t="shared" si="157"/>
        <v>85100</v>
      </c>
      <c r="AW596" s="1">
        <f t="shared" si="158"/>
        <v>85100</v>
      </c>
      <c r="AY596" s="1">
        <f t="shared" si="159"/>
        <v>85100</v>
      </c>
      <c r="BA596" s="1">
        <f t="shared" si="160"/>
        <v>85100</v>
      </c>
      <c r="BC596" s="1">
        <f t="shared" si="161"/>
        <v>85100</v>
      </c>
    </row>
    <row r="597" spans="1:55" hidden="1">
      <c r="C597" s="1">
        <f t="shared" si="162"/>
        <v>80200</v>
      </c>
      <c r="E597" s="1">
        <f t="shared" si="163"/>
        <v>80200</v>
      </c>
      <c r="F597" s="1">
        <v>57200</v>
      </c>
      <c r="G597" s="1">
        <v>67000</v>
      </c>
      <c r="H597" s="1">
        <v>51000</v>
      </c>
      <c r="I597" s="1">
        <v>80200</v>
      </c>
      <c r="K597" s="31">
        <v>26800</v>
      </c>
      <c r="L597" s="31"/>
      <c r="M597" s="31">
        <v>27100</v>
      </c>
      <c r="N597" s="31">
        <v>27600</v>
      </c>
      <c r="O597" s="31">
        <v>29000</v>
      </c>
      <c r="P597" s="31">
        <v>31400</v>
      </c>
      <c r="Q597" s="36"/>
      <c r="R597" s="36">
        <v>32400</v>
      </c>
      <c r="S597" s="142">
        <v>34000</v>
      </c>
      <c r="T597" s="143">
        <v>39800</v>
      </c>
      <c r="U597" s="143">
        <v>43500</v>
      </c>
      <c r="V597" s="143"/>
      <c r="W597" s="31">
        <v>84900</v>
      </c>
      <c r="X597" s="31">
        <v>91700</v>
      </c>
      <c r="Y597" s="37">
        <v>101800</v>
      </c>
      <c r="Z597" s="37">
        <v>107300</v>
      </c>
      <c r="AA597" s="37"/>
      <c r="AB597" s="37">
        <v>113800</v>
      </c>
      <c r="AC597" s="30">
        <v>120700</v>
      </c>
      <c r="AD597" s="30">
        <v>134500</v>
      </c>
      <c r="AE597" s="30">
        <v>186200</v>
      </c>
      <c r="AF597" s="30"/>
      <c r="AG597" s="37">
        <v>196100</v>
      </c>
      <c r="AH597" s="37"/>
      <c r="AI597" s="30"/>
      <c r="AJ597" s="3"/>
      <c r="AK597" s="3"/>
      <c r="AL597" s="3"/>
      <c r="AO597" s="1">
        <f t="shared" si="154"/>
        <v>87700</v>
      </c>
      <c r="AP597" s="50"/>
      <c r="AQ597" s="50">
        <f t="shared" si="155"/>
        <v>87700</v>
      </c>
      <c r="AR597" s="50"/>
      <c r="AS597" s="1">
        <f t="shared" si="156"/>
        <v>87700</v>
      </c>
      <c r="AU597" s="1">
        <f t="shared" si="157"/>
        <v>87700</v>
      </c>
      <c r="AW597" s="1">
        <f t="shared" si="158"/>
        <v>87700</v>
      </c>
      <c r="AY597" s="1">
        <f t="shared" si="159"/>
        <v>87700</v>
      </c>
      <c r="BA597" s="1">
        <f t="shared" si="160"/>
        <v>87700</v>
      </c>
      <c r="BC597" s="1">
        <f t="shared" si="161"/>
        <v>87700</v>
      </c>
    </row>
    <row r="598" spans="1:55" hidden="1">
      <c r="C598" s="1">
        <f t="shared" si="162"/>
        <v>82600</v>
      </c>
      <c r="E598" s="1">
        <f t="shared" si="163"/>
        <v>82600</v>
      </c>
      <c r="F598" s="1">
        <v>58900</v>
      </c>
      <c r="G598" s="1">
        <v>69000</v>
      </c>
      <c r="H598" s="1">
        <v>52500</v>
      </c>
      <c r="I598" s="1">
        <v>82600</v>
      </c>
      <c r="K598" s="31">
        <v>27600</v>
      </c>
      <c r="L598" s="31"/>
      <c r="M598" s="31">
        <v>27900</v>
      </c>
      <c r="N598" s="30">
        <v>28400</v>
      </c>
      <c r="O598" s="31">
        <v>29900</v>
      </c>
      <c r="P598" s="31">
        <v>32300</v>
      </c>
      <c r="Q598" s="36"/>
      <c r="R598" s="36">
        <v>33400</v>
      </c>
      <c r="S598" s="142">
        <v>35000</v>
      </c>
      <c r="T598" s="143">
        <v>41000</v>
      </c>
      <c r="U598" s="143">
        <v>44800</v>
      </c>
      <c r="V598" s="143"/>
      <c r="W598" s="31">
        <v>87400</v>
      </c>
      <c r="X598" s="31">
        <v>94500</v>
      </c>
      <c r="Y598" s="37">
        <v>104900</v>
      </c>
      <c r="Z598" s="37">
        <v>110500</v>
      </c>
      <c r="AA598" s="37"/>
      <c r="AB598" s="37">
        <v>117200</v>
      </c>
      <c r="AC598" s="37">
        <v>124300</v>
      </c>
      <c r="AD598" s="37">
        <v>138500</v>
      </c>
      <c r="AE598" s="30">
        <v>191800</v>
      </c>
      <c r="AF598" s="30"/>
      <c r="AG598" s="31">
        <v>202000</v>
      </c>
      <c r="AH598" s="31"/>
      <c r="AI598" s="148"/>
      <c r="AJ598" s="3"/>
      <c r="AK598" s="3"/>
      <c r="AL598" s="3"/>
      <c r="AO598" s="1">
        <f t="shared" si="154"/>
        <v>90300</v>
      </c>
      <c r="AP598" s="50"/>
      <c r="AQ598" s="50">
        <f t="shared" si="155"/>
        <v>90300</v>
      </c>
      <c r="AR598" s="50"/>
      <c r="AS598" s="1">
        <f t="shared" si="156"/>
        <v>90300</v>
      </c>
      <c r="AU598" s="1">
        <f t="shared" si="157"/>
        <v>90300</v>
      </c>
      <c r="AW598" s="1">
        <f t="shared" si="158"/>
        <v>90300</v>
      </c>
      <c r="AY598" s="1">
        <f t="shared" si="159"/>
        <v>90300</v>
      </c>
      <c r="BA598" s="1">
        <f t="shared" si="160"/>
        <v>90300</v>
      </c>
      <c r="BC598" s="1">
        <f t="shared" si="161"/>
        <v>90300</v>
      </c>
    </row>
    <row r="599" spans="1:55" hidden="1">
      <c r="C599" s="1">
        <f t="shared" si="162"/>
        <v>85100</v>
      </c>
      <c r="E599" s="1">
        <f t="shared" si="163"/>
        <v>85100</v>
      </c>
      <c r="F599" s="1">
        <v>60700</v>
      </c>
      <c r="G599" s="1">
        <v>71100</v>
      </c>
      <c r="H599" s="1">
        <v>54100</v>
      </c>
      <c r="I599" s="1">
        <v>85100</v>
      </c>
      <c r="K599" s="31">
        <v>28400</v>
      </c>
      <c r="L599" s="31"/>
      <c r="M599" s="31">
        <v>28700</v>
      </c>
      <c r="N599" s="31">
        <v>29300</v>
      </c>
      <c r="O599" s="31">
        <v>30800</v>
      </c>
      <c r="P599" s="31">
        <v>33300</v>
      </c>
      <c r="Q599" s="36"/>
      <c r="R599" s="36">
        <v>34400</v>
      </c>
      <c r="S599" s="142">
        <v>36100</v>
      </c>
      <c r="T599" s="143">
        <v>42200</v>
      </c>
      <c r="U599" s="143">
        <v>46100</v>
      </c>
      <c r="V599" s="143"/>
      <c r="W599" s="31">
        <v>90000</v>
      </c>
      <c r="X599" s="31">
        <v>97300</v>
      </c>
      <c r="Y599" s="37">
        <v>108000</v>
      </c>
      <c r="Z599" s="37">
        <v>113800</v>
      </c>
      <c r="AA599" s="37"/>
      <c r="AB599" s="37">
        <v>120700</v>
      </c>
      <c r="AC599" s="37">
        <v>128000</v>
      </c>
      <c r="AD599" s="37">
        <v>142700</v>
      </c>
      <c r="AE599" s="30">
        <v>197600</v>
      </c>
      <c r="AF599" s="30"/>
      <c r="AG599" s="30">
        <v>208100</v>
      </c>
      <c r="AH599" s="30"/>
      <c r="AI599" s="148"/>
      <c r="AJ599" s="3"/>
      <c r="AK599" s="3"/>
      <c r="AL599" s="3"/>
      <c r="AO599" s="1">
        <f t="shared" si="154"/>
        <v>93000</v>
      </c>
      <c r="AP599" s="50"/>
      <c r="AQ599" s="50">
        <f t="shared" si="155"/>
        <v>93000</v>
      </c>
      <c r="AR599" s="50"/>
      <c r="AS599" s="1">
        <f t="shared" si="156"/>
        <v>93000</v>
      </c>
      <c r="AU599" s="1">
        <f t="shared" si="157"/>
        <v>93000</v>
      </c>
      <c r="AW599" s="1">
        <f t="shared" si="158"/>
        <v>93000</v>
      </c>
      <c r="AY599" s="1">
        <f t="shared" si="159"/>
        <v>93000</v>
      </c>
      <c r="BA599" s="1">
        <f t="shared" si="160"/>
        <v>93000</v>
      </c>
      <c r="BC599" s="1">
        <f t="shared" si="161"/>
        <v>93000</v>
      </c>
    </row>
    <row r="600" spans="1:55" hidden="1">
      <c r="C600" s="1">
        <f t="shared" si="162"/>
        <v>87700</v>
      </c>
      <c r="E600" s="1">
        <f t="shared" si="163"/>
        <v>87700</v>
      </c>
      <c r="F600" s="1">
        <v>62500</v>
      </c>
      <c r="G600" s="1">
        <v>73200</v>
      </c>
      <c r="H600" s="1">
        <v>55700</v>
      </c>
      <c r="I600" s="1">
        <v>87700</v>
      </c>
      <c r="K600" s="31">
        <v>29300</v>
      </c>
      <c r="L600" s="31"/>
      <c r="M600" s="31">
        <v>29600</v>
      </c>
      <c r="N600" s="31">
        <v>30200</v>
      </c>
      <c r="O600" s="31">
        <v>31700</v>
      </c>
      <c r="P600" s="31">
        <v>34300</v>
      </c>
      <c r="Q600" s="36"/>
      <c r="R600" s="36">
        <v>35400</v>
      </c>
      <c r="S600" s="142">
        <v>37200</v>
      </c>
      <c r="T600" s="143">
        <v>43500</v>
      </c>
      <c r="U600" s="143">
        <v>47500</v>
      </c>
      <c r="V600" s="143"/>
      <c r="W600" s="31">
        <v>92700</v>
      </c>
      <c r="X600" s="31">
        <v>100200</v>
      </c>
      <c r="Y600" s="30">
        <v>111200</v>
      </c>
      <c r="Z600" s="30">
        <v>117200</v>
      </c>
      <c r="AA600" s="30"/>
      <c r="AB600" s="30">
        <v>124300</v>
      </c>
      <c r="AC600" s="37">
        <v>131800</v>
      </c>
      <c r="AD600" s="37">
        <v>147000</v>
      </c>
      <c r="AE600" s="34">
        <v>203500</v>
      </c>
      <c r="AF600" s="34"/>
      <c r="AG600" s="30"/>
      <c r="AH600" s="30"/>
      <c r="AI600" s="148"/>
      <c r="AJ600" s="3"/>
      <c r="AK600" s="3"/>
      <c r="AL600" s="3"/>
      <c r="AO600" s="1">
        <f t="shared" si="154"/>
        <v>95800</v>
      </c>
      <c r="AP600" s="50"/>
      <c r="AQ600" s="50">
        <f t="shared" si="155"/>
        <v>95800</v>
      </c>
      <c r="AR600" s="50"/>
      <c r="AS600" s="1">
        <f t="shared" si="156"/>
        <v>95800</v>
      </c>
      <c r="AU600" s="1">
        <f t="shared" si="157"/>
        <v>95800</v>
      </c>
      <c r="AW600" s="1">
        <f t="shared" si="158"/>
        <v>95800</v>
      </c>
      <c r="AY600" s="1">
        <f t="shared" si="159"/>
        <v>95800</v>
      </c>
      <c r="BA600" s="1">
        <f t="shared" si="160"/>
        <v>95800</v>
      </c>
      <c r="BC600" s="1">
        <f t="shared" si="161"/>
        <v>95800</v>
      </c>
    </row>
    <row r="601" spans="1:55" hidden="1">
      <c r="C601" s="1">
        <f t="shared" si="162"/>
        <v>90300</v>
      </c>
      <c r="E601" s="1">
        <f t="shared" si="163"/>
        <v>90300</v>
      </c>
      <c r="F601" s="1">
        <v>64400</v>
      </c>
      <c r="G601" s="1">
        <v>75400</v>
      </c>
      <c r="H601" s="1">
        <v>57400</v>
      </c>
      <c r="I601" s="1">
        <v>90300</v>
      </c>
      <c r="K601" s="31">
        <v>30200</v>
      </c>
      <c r="L601" s="31"/>
      <c r="M601" s="31">
        <v>30500</v>
      </c>
      <c r="N601" s="31">
        <v>31100</v>
      </c>
      <c r="O601" s="31">
        <v>32700</v>
      </c>
      <c r="P601" s="31">
        <v>35300</v>
      </c>
      <c r="Q601" s="36"/>
      <c r="R601" s="36">
        <v>36500</v>
      </c>
      <c r="S601" s="142">
        <v>38300</v>
      </c>
      <c r="T601" s="143">
        <v>44800</v>
      </c>
      <c r="U601" s="143">
        <v>48900</v>
      </c>
      <c r="V601" s="143"/>
      <c r="W601" s="31">
        <v>95500</v>
      </c>
      <c r="X601" s="31">
        <v>103200</v>
      </c>
      <c r="Y601" s="30">
        <v>114500</v>
      </c>
      <c r="Z601" s="30">
        <v>120700</v>
      </c>
      <c r="AA601" s="30"/>
      <c r="AB601" s="30">
        <v>128000</v>
      </c>
      <c r="AC601" s="30">
        <v>135800</v>
      </c>
      <c r="AD601" s="30">
        <v>151400</v>
      </c>
      <c r="AE601" s="34"/>
      <c r="AF601" s="34"/>
      <c r="AG601" s="148"/>
      <c r="AH601" s="148"/>
      <c r="AI601" s="148"/>
      <c r="AJ601" s="3"/>
      <c r="AK601" s="3"/>
      <c r="AL601" s="3"/>
      <c r="AO601" s="1">
        <f t="shared" si="154"/>
        <v>98700</v>
      </c>
      <c r="AP601" s="50"/>
      <c r="AQ601" s="50">
        <f t="shared" si="155"/>
        <v>98700</v>
      </c>
      <c r="AR601" s="50"/>
      <c r="AS601" s="1">
        <f t="shared" si="156"/>
        <v>98700</v>
      </c>
      <c r="AU601" s="1">
        <f t="shared" si="157"/>
        <v>98700</v>
      </c>
      <c r="AW601" s="1">
        <f t="shared" si="158"/>
        <v>98700</v>
      </c>
      <c r="AY601" s="1">
        <f t="shared" si="159"/>
        <v>98700</v>
      </c>
      <c r="BA601" s="1">
        <f t="shared" si="160"/>
        <v>98700</v>
      </c>
      <c r="BC601" s="1">
        <f t="shared" si="161"/>
        <v>98700</v>
      </c>
    </row>
    <row r="602" spans="1:55" hidden="1">
      <c r="C602" s="1">
        <f t="shared" si="162"/>
        <v>93000</v>
      </c>
      <c r="E602" s="1">
        <f t="shared" si="163"/>
        <v>93000</v>
      </c>
      <c r="F602" s="1">
        <v>66300</v>
      </c>
      <c r="G602" s="1">
        <v>77700</v>
      </c>
      <c r="H602" s="1">
        <v>59100</v>
      </c>
      <c r="I602" s="1">
        <v>93000</v>
      </c>
      <c r="K602" s="34">
        <v>31100</v>
      </c>
      <c r="L602" s="34"/>
      <c r="M602" s="34">
        <v>31400</v>
      </c>
      <c r="N602" s="31">
        <v>32000</v>
      </c>
      <c r="O602" s="31">
        <v>33700</v>
      </c>
      <c r="P602" s="31">
        <v>36400</v>
      </c>
      <c r="Q602" s="36"/>
      <c r="R602" s="36">
        <v>37600</v>
      </c>
      <c r="S602" s="142">
        <v>39400</v>
      </c>
      <c r="T602" s="143">
        <v>46100</v>
      </c>
      <c r="U602" s="143">
        <v>50400</v>
      </c>
      <c r="V602" s="143"/>
      <c r="W602" s="31">
        <v>98400</v>
      </c>
      <c r="X602" s="31">
        <v>106300</v>
      </c>
      <c r="Y602" s="30">
        <v>117900</v>
      </c>
      <c r="Z602" s="30">
        <v>124300</v>
      </c>
      <c r="AA602" s="30"/>
      <c r="AB602" s="30">
        <v>131800</v>
      </c>
      <c r="AC602" s="37">
        <v>139900</v>
      </c>
      <c r="AD602" s="37">
        <v>155900</v>
      </c>
      <c r="AE602" s="30"/>
      <c r="AF602" s="30"/>
      <c r="AG602" s="148"/>
      <c r="AH602" s="148"/>
      <c r="AI602" s="148"/>
      <c r="AJ602" s="3"/>
      <c r="AK602" s="3"/>
      <c r="AL602" s="3"/>
      <c r="AO602" s="1">
        <f t="shared" si="154"/>
        <v>101700</v>
      </c>
      <c r="AP602" s="50"/>
      <c r="AQ602" s="50">
        <f t="shared" si="155"/>
        <v>101700</v>
      </c>
      <c r="AR602" s="50"/>
      <c r="AS602" s="1">
        <f t="shared" si="156"/>
        <v>101700</v>
      </c>
      <c r="AU602" s="1">
        <f t="shared" si="157"/>
        <v>101700</v>
      </c>
      <c r="AW602" s="1">
        <f t="shared" si="158"/>
        <v>101700</v>
      </c>
      <c r="AY602" s="1">
        <f t="shared" si="159"/>
        <v>101700</v>
      </c>
      <c r="BA602" s="1">
        <f t="shared" si="160"/>
        <v>101700</v>
      </c>
      <c r="BC602" s="1">
        <f t="shared" si="161"/>
        <v>101700</v>
      </c>
    </row>
    <row r="603" spans="1:55" hidden="1">
      <c r="C603" s="1">
        <f t="shared" si="162"/>
        <v>95800</v>
      </c>
      <c r="E603" s="1">
        <f t="shared" si="163"/>
        <v>95800</v>
      </c>
      <c r="F603" s="31">
        <v>68300</v>
      </c>
      <c r="G603" s="35">
        <v>80000</v>
      </c>
      <c r="H603" s="30">
        <v>60900</v>
      </c>
      <c r="I603" s="31">
        <v>95800</v>
      </c>
      <c r="J603" s="31"/>
      <c r="K603" s="34">
        <v>32000</v>
      </c>
      <c r="L603" s="34"/>
      <c r="M603" s="34">
        <v>32300</v>
      </c>
      <c r="N603" s="31">
        <v>33000</v>
      </c>
      <c r="O603" s="31">
        <v>34700</v>
      </c>
      <c r="P603" s="30">
        <v>37500</v>
      </c>
      <c r="Q603" s="35"/>
      <c r="R603" s="35">
        <v>38700</v>
      </c>
      <c r="S603" s="142">
        <v>40600</v>
      </c>
      <c r="T603" s="144">
        <v>47500</v>
      </c>
      <c r="U603" s="144">
        <v>51900</v>
      </c>
      <c r="V603" s="144"/>
      <c r="W603" s="37">
        <v>101400</v>
      </c>
      <c r="X603" s="37">
        <v>109500</v>
      </c>
      <c r="Y603" s="37">
        <v>121400</v>
      </c>
      <c r="Z603" s="37">
        <v>128000</v>
      </c>
      <c r="AA603" s="37"/>
      <c r="AB603" s="37">
        <v>135800</v>
      </c>
      <c r="AC603" s="37">
        <v>144100</v>
      </c>
      <c r="AD603" s="37">
        <v>160600</v>
      </c>
      <c r="AE603" s="148"/>
      <c r="AF603" s="148"/>
      <c r="AG603" s="148"/>
      <c r="AH603" s="148"/>
      <c r="AI603" s="148"/>
      <c r="AJ603" s="3"/>
      <c r="AK603" s="3"/>
      <c r="AL603" s="3"/>
      <c r="AO603" s="1">
        <f t="shared" si="154"/>
        <v>104800</v>
      </c>
      <c r="AP603" s="50"/>
      <c r="AQ603" s="50">
        <f t="shared" si="155"/>
        <v>104800</v>
      </c>
      <c r="AR603" s="50"/>
      <c r="AS603" s="1">
        <f t="shared" si="156"/>
        <v>104800</v>
      </c>
      <c r="AU603" s="1">
        <f t="shared" si="157"/>
        <v>104800</v>
      </c>
      <c r="AW603" s="1">
        <f t="shared" si="158"/>
        <v>104800</v>
      </c>
      <c r="AY603" s="1">
        <f t="shared" si="159"/>
        <v>104800</v>
      </c>
      <c r="BA603" s="1">
        <f t="shared" si="160"/>
        <v>104800</v>
      </c>
      <c r="BC603" s="1">
        <f t="shared" si="161"/>
        <v>104800</v>
      </c>
    </row>
    <row r="604" spans="1:55" hidden="1">
      <c r="C604" s="1">
        <f t="shared" si="162"/>
        <v>98700</v>
      </c>
      <c r="E604" s="1">
        <f t="shared" si="163"/>
        <v>98700</v>
      </c>
      <c r="F604" s="31">
        <v>70300</v>
      </c>
      <c r="G604" s="36">
        <v>82400</v>
      </c>
      <c r="H604" s="31">
        <v>62700</v>
      </c>
      <c r="I604" s="31">
        <v>98700</v>
      </c>
      <c r="J604" s="31"/>
      <c r="K604" s="31">
        <v>33000</v>
      </c>
      <c r="L604" s="31"/>
      <c r="M604" s="31">
        <v>33300</v>
      </c>
      <c r="N604" s="31">
        <v>34000</v>
      </c>
      <c r="O604" s="31">
        <v>35700</v>
      </c>
      <c r="P604" s="31">
        <v>38600</v>
      </c>
      <c r="Q604" s="36"/>
      <c r="R604" s="36">
        <v>39900</v>
      </c>
      <c r="S604" s="142">
        <v>41800</v>
      </c>
      <c r="T604" s="143">
        <v>48900</v>
      </c>
      <c r="U604" s="143">
        <v>53500</v>
      </c>
      <c r="V604" s="143"/>
      <c r="W604" s="37">
        <v>104400</v>
      </c>
      <c r="X604" s="37">
        <v>112800</v>
      </c>
      <c r="Y604" s="37">
        <v>125000</v>
      </c>
      <c r="Z604" s="37">
        <v>131800</v>
      </c>
      <c r="AA604" s="37"/>
      <c r="AB604" s="37">
        <v>139900</v>
      </c>
      <c r="AC604" s="37">
        <v>148400</v>
      </c>
      <c r="AD604" s="37">
        <v>165400</v>
      </c>
      <c r="AE604" s="148"/>
      <c r="AF604" s="148"/>
      <c r="AG604" s="148"/>
      <c r="AH604" s="148"/>
      <c r="AI604" s="148"/>
      <c r="AJ604" s="3"/>
      <c r="AK604" s="3"/>
      <c r="AL604" s="3"/>
      <c r="AO604" s="1">
        <f t="shared" si="154"/>
        <v>107900</v>
      </c>
      <c r="AP604" s="50"/>
      <c r="AQ604" s="50">
        <f t="shared" si="155"/>
        <v>107900</v>
      </c>
      <c r="AR604" s="50"/>
      <c r="AS604" s="1">
        <f t="shared" si="156"/>
        <v>107900</v>
      </c>
      <c r="AU604" s="1">
        <f t="shared" si="157"/>
        <v>107900</v>
      </c>
      <c r="AW604" s="1">
        <f t="shared" si="158"/>
        <v>107900</v>
      </c>
      <c r="AY604" s="1">
        <f t="shared" si="159"/>
        <v>107900</v>
      </c>
      <c r="BA604" s="1">
        <f t="shared" si="160"/>
        <v>107900</v>
      </c>
      <c r="BC604" s="1">
        <f t="shared" si="161"/>
        <v>107900</v>
      </c>
    </row>
    <row r="605" spans="1:55" hidden="1">
      <c r="C605" s="1">
        <f t="shared" si="162"/>
        <v>101700</v>
      </c>
      <c r="E605" s="1">
        <f t="shared" si="163"/>
        <v>101700</v>
      </c>
      <c r="F605" s="30">
        <v>72400</v>
      </c>
      <c r="G605" s="35">
        <v>84900</v>
      </c>
      <c r="H605" s="31">
        <v>64600</v>
      </c>
      <c r="I605" s="37">
        <v>101700</v>
      </c>
      <c r="J605" s="37"/>
      <c r="K605" s="31">
        <v>34000</v>
      </c>
      <c r="L605" s="31"/>
      <c r="M605" s="31">
        <v>34300</v>
      </c>
      <c r="N605" s="31">
        <v>35000</v>
      </c>
      <c r="O605" s="30">
        <v>36800</v>
      </c>
      <c r="P605" s="31">
        <v>39800</v>
      </c>
      <c r="Q605" s="36"/>
      <c r="R605" s="36">
        <v>41100</v>
      </c>
      <c r="S605" s="142">
        <v>43300</v>
      </c>
      <c r="T605" s="143">
        <v>50400</v>
      </c>
      <c r="U605" s="143">
        <v>55100</v>
      </c>
      <c r="V605" s="143"/>
      <c r="W605" s="37">
        <v>107500</v>
      </c>
      <c r="X605" s="37">
        <v>116200</v>
      </c>
      <c r="Y605" s="30">
        <v>128800</v>
      </c>
      <c r="Z605" s="30">
        <v>135800</v>
      </c>
      <c r="AA605" s="30"/>
      <c r="AB605" s="30">
        <v>144100</v>
      </c>
      <c r="AC605" s="30">
        <v>152900</v>
      </c>
      <c r="AD605" s="30">
        <v>170400</v>
      </c>
      <c r="AE605" s="3"/>
      <c r="AF605" s="3"/>
      <c r="AG605" s="3"/>
      <c r="AH605" s="3"/>
      <c r="AI605" s="3"/>
      <c r="AJ605" s="3"/>
      <c r="AK605" s="3"/>
      <c r="AL605" s="3"/>
      <c r="AO605" s="1">
        <f t="shared" si="154"/>
        <v>111100</v>
      </c>
      <c r="AP605" s="50"/>
      <c r="AQ605" s="50">
        <f t="shared" si="155"/>
        <v>111100</v>
      </c>
      <c r="AR605" s="50"/>
      <c r="AS605" s="1">
        <f t="shared" si="156"/>
        <v>111100</v>
      </c>
      <c r="AU605" s="1">
        <f t="shared" si="157"/>
        <v>111100</v>
      </c>
      <c r="AW605" s="1">
        <f t="shared" si="158"/>
        <v>111100</v>
      </c>
      <c r="AY605" s="1">
        <f t="shared" si="159"/>
        <v>111100</v>
      </c>
      <c r="BA605" s="1">
        <f t="shared" si="160"/>
        <v>111100</v>
      </c>
      <c r="BC605" s="1">
        <f t="shared" si="161"/>
        <v>111100</v>
      </c>
    </row>
    <row r="606" spans="1:55" hidden="1">
      <c r="C606" s="1">
        <f t="shared" si="162"/>
        <v>104800</v>
      </c>
      <c r="E606" s="1">
        <f t="shared" si="163"/>
        <v>104800</v>
      </c>
      <c r="F606" s="31">
        <v>74600</v>
      </c>
      <c r="G606" s="35">
        <v>87400</v>
      </c>
      <c r="H606" s="31">
        <v>66500</v>
      </c>
      <c r="I606" s="37">
        <v>104800</v>
      </c>
      <c r="J606" s="37"/>
      <c r="K606" s="31">
        <v>35000</v>
      </c>
      <c r="L606" s="31"/>
      <c r="M606" s="31">
        <v>35300</v>
      </c>
      <c r="N606" s="31">
        <v>36100</v>
      </c>
      <c r="O606" s="31">
        <v>37900</v>
      </c>
      <c r="P606" s="34">
        <v>41000</v>
      </c>
      <c r="Q606" s="145"/>
      <c r="R606" s="145">
        <v>42300</v>
      </c>
      <c r="S606" s="142">
        <v>44400</v>
      </c>
      <c r="T606" s="146">
        <v>51900</v>
      </c>
      <c r="U606" s="146">
        <v>56800</v>
      </c>
      <c r="V606" s="146"/>
      <c r="W606" s="30">
        <v>110700</v>
      </c>
      <c r="X606" s="30">
        <v>119700</v>
      </c>
      <c r="Y606" s="37">
        <v>132700</v>
      </c>
      <c r="Z606" s="37">
        <v>139900</v>
      </c>
      <c r="AA606" s="37"/>
      <c r="AB606" s="37">
        <v>148400</v>
      </c>
      <c r="AC606" s="30">
        <v>157500</v>
      </c>
      <c r="AD606" s="30">
        <v>175500</v>
      </c>
      <c r="AE606" s="3"/>
      <c r="AF606" s="3"/>
      <c r="AG606" s="3"/>
      <c r="AH606" s="3"/>
      <c r="AI606" s="3"/>
      <c r="AJ606" s="3"/>
      <c r="AK606" s="3"/>
      <c r="AL606" s="3"/>
      <c r="AO606" s="1">
        <f t="shared" si="154"/>
        <v>114400</v>
      </c>
      <c r="AP606" s="50"/>
      <c r="AQ606" s="50">
        <f t="shared" si="155"/>
        <v>114400</v>
      </c>
      <c r="AR606" s="50"/>
      <c r="AS606" s="1">
        <f t="shared" si="156"/>
        <v>114400</v>
      </c>
      <c r="AU606" s="1">
        <f t="shared" si="157"/>
        <v>114400</v>
      </c>
      <c r="AW606" s="1">
        <f t="shared" si="158"/>
        <v>114400</v>
      </c>
      <c r="AY606" s="1">
        <f t="shared" si="159"/>
        <v>114400</v>
      </c>
      <c r="BA606" s="1">
        <f t="shared" si="160"/>
        <v>114400</v>
      </c>
      <c r="BC606" s="1">
        <f t="shared" si="161"/>
        <v>114400</v>
      </c>
    </row>
    <row r="607" spans="1:55" hidden="1">
      <c r="C607" s="1">
        <f t="shared" si="162"/>
        <v>107900</v>
      </c>
      <c r="E607" s="1">
        <f t="shared" si="163"/>
        <v>107900</v>
      </c>
      <c r="F607" s="31">
        <v>76800</v>
      </c>
      <c r="G607" s="36">
        <v>90000</v>
      </c>
      <c r="H607" s="30">
        <v>68500</v>
      </c>
      <c r="I607" s="37">
        <v>107900</v>
      </c>
      <c r="J607" s="37"/>
      <c r="K607" s="31">
        <v>36100</v>
      </c>
      <c r="L607" s="31"/>
      <c r="M607" s="31">
        <v>36400</v>
      </c>
      <c r="N607" s="31">
        <v>37200</v>
      </c>
      <c r="O607" s="31">
        <v>39000</v>
      </c>
      <c r="P607" s="34">
        <v>42200</v>
      </c>
      <c r="Q607" s="145"/>
      <c r="R607" s="145">
        <v>43600</v>
      </c>
      <c r="S607" s="142">
        <v>45700</v>
      </c>
      <c r="T607" s="146">
        <v>53500</v>
      </c>
      <c r="U607" s="146">
        <v>58500</v>
      </c>
      <c r="V607" s="146"/>
      <c r="W607" s="30">
        <v>114000</v>
      </c>
      <c r="X607" s="30">
        <v>123300</v>
      </c>
      <c r="Y607" s="30">
        <v>136700</v>
      </c>
      <c r="Z607" s="30">
        <v>144100</v>
      </c>
      <c r="AA607" s="30"/>
      <c r="AB607" s="30">
        <v>152900</v>
      </c>
      <c r="AC607" s="37">
        <v>162200</v>
      </c>
      <c r="AD607" s="37">
        <v>180800</v>
      </c>
      <c r="AE607" s="3"/>
      <c r="AF607" s="3"/>
      <c r="AG607" s="3"/>
      <c r="AH607" s="3"/>
      <c r="AI607" s="3"/>
      <c r="AJ607" s="3"/>
      <c r="AK607" s="3"/>
      <c r="AL607" s="3"/>
      <c r="AO607" s="1">
        <f t="shared" si="154"/>
        <v>117800</v>
      </c>
      <c r="AP607" s="50"/>
      <c r="AQ607" s="50">
        <f t="shared" si="155"/>
        <v>117800</v>
      </c>
      <c r="AR607" s="50"/>
      <c r="AS607" s="1">
        <f t="shared" si="156"/>
        <v>117800</v>
      </c>
      <c r="AU607" s="1">
        <f t="shared" si="157"/>
        <v>117800</v>
      </c>
      <c r="AW607" s="1">
        <f t="shared" si="158"/>
        <v>117800</v>
      </c>
      <c r="AY607" s="1">
        <f t="shared" si="159"/>
        <v>117800</v>
      </c>
      <c r="BA607" s="1">
        <f t="shared" si="160"/>
        <v>117800</v>
      </c>
      <c r="BC607" s="1">
        <f t="shared" si="161"/>
        <v>117800</v>
      </c>
    </row>
    <row r="608" spans="1:55" hidden="1">
      <c r="C608" s="1">
        <f t="shared" si="162"/>
        <v>111100</v>
      </c>
      <c r="E608" s="1">
        <f t="shared" si="163"/>
        <v>111100</v>
      </c>
      <c r="F608" s="30">
        <v>79100</v>
      </c>
      <c r="G608" s="36">
        <v>92700</v>
      </c>
      <c r="H608" s="31">
        <v>70600</v>
      </c>
      <c r="I608" s="30">
        <v>111100</v>
      </c>
      <c r="J608" s="30"/>
      <c r="K608" s="34">
        <v>37200</v>
      </c>
      <c r="L608" s="34"/>
      <c r="M608" s="34">
        <v>37500</v>
      </c>
      <c r="N608" s="30">
        <v>38300</v>
      </c>
      <c r="O608" s="31">
        <v>40200</v>
      </c>
      <c r="P608" s="34">
        <v>43500</v>
      </c>
      <c r="Q608" s="145"/>
      <c r="R608" s="145">
        <v>44900</v>
      </c>
      <c r="S608" s="142">
        <v>47100</v>
      </c>
      <c r="T608" s="146">
        <v>55100</v>
      </c>
      <c r="U608" s="146">
        <v>60300</v>
      </c>
      <c r="V608" s="146"/>
      <c r="W608" s="30">
        <v>117400</v>
      </c>
      <c r="X608" s="30">
        <v>127000</v>
      </c>
      <c r="Y608" s="37">
        <v>140800</v>
      </c>
      <c r="Z608" s="37">
        <v>148400</v>
      </c>
      <c r="AA608" s="37"/>
      <c r="AB608" s="37">
        <v>157500</v>
      </c>
      <c r="AC608" s="37">
        <v>167100</v>
      </c>
      <c r="AD608" s="37">
        <v>186200</v>
      </c>
      <c r="AE608" s="3"/>
      <c r="AF608" s="3"/>
      <c r="AG608" s="3"/>
      <c r="AH608" s="3"/>
      <c r="AI608" s="3"/>
      <c r="AJ608" s="3"/>
      <c r="AK608" s="3"/>
      <c r="AL608" s="3"/>
      <c r="AO608" s="1">
        <f t="shared" si="154"/>
        <v>121300</v>
      </c>
      <c r="AP608" s="50"/>
      <c r="AQ608" s="50">
        <f t="shared" si="155"/>
        <v>121300</v>
      </c>
      <c r="AR608" s="50"/>
      <c r="AS608" s="1">
        <f t="shared" si="156"/>
        <v>121300</v>
      </c>
      <c r="AU608" s="1">
        <f t="shared" si="157"/>
        <v>121300</v>
      </c>
      <c r="AW608" s="1">
        <f t="shared" si="158"/>
        <v>121300</v>
      </c>
      <c r="AY608" s="1">
        <f t="shared" si="159"/>
        <v>121300</v>
      </c>
      <c r="BA608" s="1">
        <f t="shared" si="160"/>
        <v>121300</v>
      </c>
      <c r="BC608" s="1">
        <f t="shared" si="161"/>
        <v>121300</v>
      </c>
    </row>
    <row r="609" spans="1:55" hidden="1">
      <c r="C609" s="1">
        <f t="shared" si="162"/>
        <v>114400</v>
      </c>
      <c r="E609" s="1">
        <f t="shared" si="163"/>
        <v>114400</v>
      </c>
      <c r="F609" s="30">
        <v>81500</v>
      </c>
      <c r="G609" s="35">
        <v>95500</v>
      </c>
      <c r="H609" s="31">
        <v>72700</v>
      </c>
      <c r="I609" s="30">
        <v>114400</v>
      </c>
      <c r="J609" s="30"/>
      <c r="K609" s="34">
        <v>38300</v>
      </c>
      <c r="L609" s="34"/>
      <c r="M609" s="34">
        <v>38600</v>
      </c>
      <c r="N609" s="31">
        <v>39400</v>
      </c>
      <c r="O609" s="31">
        <v>41400</v>
      </c>
      <c r="P609" s="30">
        <v>44800</v>
      </c>
      <c r="Q609" s="35"/>
      <c r="R609" s="35">
        <v>46200</v>
      </c>
      <c r="S609" s="142">
        <v>48500</v>
      </c>
      <c r="T609" s="144">
        <v>56800</v>
      </c>
      <c r="U609" s="144">
        <v>62100</v>
      </c>
      <c r="V609" s="144"/>
      <c r="W609" s="37">
        <v>120900</v>
      </c>
      <c r="X609" s="37">
        <v>130800</v>
      </c>
      <c r="Y609" s="37">
        <v>145000</v>
      </c>
      <c r="Z609" s="37">
        <v>152900</v>
      </c>
      <c r="AA609" s="37"/>
      <c r="AB609" s="37">
        <v>162200</v>
      </c>
      <c r="AC609" s="30">
        <v>172100</v>
      </c>
      <c r="AD609" s="30">
        <v>191800</v>
      </c>
      <c r="AE609" s="3"/>
      <c r="AF609" s="3"/>
      <c r="AG609" s="3"/>
      <c r="AH609" s="3"/>
      <c r="AI609" s="3"/>
      <c r="AJ609" s="3"/>
      <c r="AK609" s="3"/>
      <c r="AL609" s="3"/>
      <c r="AO609" s="1">
        <f t="shared" si="154"/>
        <v>124900</v>
      </c>
      <c r="AP609" s="50"/>
      <c r="AQ609" s="50">
        <f t="shared" si="155"/>
        <v>124900</v>
      </c>
      <c r="AR609" s="50"/>
      <c r="AS609" s="1">
        <f t="shared" si="156"/>
        <v>124900</v>
      </c>
      <c r="AU609" s="1">
        <f t="shared" si="157"/>
        <v>124900</v>
      </c>
      <c r="AW609" s="1">
        <f t="shared" si="158"/>
        <v>124900</v>
      </c>
      <c r="AY609" s="1">
        <f t="shared" si="159"/>
        <v>124900</v>
      </c>
      <c r="BA609" s="1">
        <f t="shared" si="160"/>
        <v>124900</v>
      </c>
      <c r="BC609" s="1">
        <f t="shared" si="161"/>
        <v>124900</v>
      </c>
    </row>
    <row r="610" spans="1:55" hidden="1">
      <c r="C610" s="1">
        <f t="shared" si="162"/>
        <v>117800</v>
      </c>
      <c r="E610" s="1">
        <f t="shared" si="163"/>
        <v>117800</v>
      </c>
      <c r="F610" s="31">
        <v>83900</v>
      </c>
      <c r="G610" s="35">
        <v>98400</v>
      </c>
      <c r="H610" s="31">
        <v>74900</v>
      </c>
      <c r="I610" s="30">
        <v>117800</v>
      </c>
      <c r="J610" s="30"/>
      <c r="K610" s="34">
        <v>39400</v>
      </c>
      <c r="L610" s="34"/>
      <c r="M610" s="34">
        <v>39800</v>
      </c>
      <c r="N610" s="31">
        <v>40600</v>
      </c>
      <c r="O610" s="31">
        <v>42600</v>
      </c>
      <c r="P610" s="34">
        <v>46100</v>
      </c>
      <c r="Q610" s="145"/>
      <c r="R610" s="145">
        <v>47600</v>
      </c>
      <c r="S610" s="142">
        <v>50000</v>
      </c>
      <c r="T610" s="146">
        <v>58500</v>
      </c>
      <c r="U610" s="146">
        <v>64000</v>
      </c>
      <c r="V610" s="146"/>
      <c r="W610" s="37">
        <v>124500</v>
      </c>
      <c r="X610" s="37">
        <v>134700</v>
      </c>
      <c r="Y610" s="37">
        <v>149400</v>
      </c>
      <c r="Z610" s="37">
        <v>157500</v>
      </c>
      <c r="AA610" s="37"/>
      <c r="AB610" s="37">
        <v>167100</v>
      </c>
      <c r="AC610" s="30">
        <v>177300</v>
      </c>
      <c r="AD610" s="30">
        <v>197600</v>
      </c>
      <c r="AE610" s="3"/>
      <c r="AF610" s="3"/>
      <c r="AG610" s="3"/>
      <c r="AH610" s="3"/>
      <c r="AI610" s="3"/>
      <c r="AJ610" s="3"/>
      <c r="AK610" s="3"/>
      <c r="AL610" s="3"/>
      <c r="AO610" s="1">
        <f t="shared" si="154"/>
        <v>128600</v>
      </c>
      <c r="AP610" s="50"/>
      <c r="AQ610" s="50">
        <f t="shared" si="155"/>
        <v>128600</v>
      </c>
      <c r="AR610" s="50"/>
      <c r="AS610" s="1">
        <f t="shared" si="156"/>
        <v>128600</v>
      </c>
      <c r="AU610" s="1">
        <f t="shared" si="157"/>
        <v>128600</v>
      </c>
      <c r="AW610" s="1">
        <f t="shared" si="158"/>
        <v>128600</v>
      </c>
      <c r="AY610" s="1">
        <f t="shared" si="159"/>
        <v>128600</v>
      </c>
      <c r="BA610" s="1">
        <f t="shared" si="160"/>
        <v>128600</v>
      </c>
      <c r="BC610" s="1">
        <f t="shared" si="161"/>
        <v>128600</v>
      </c>
    </row>
    <row r="611" spans="1:55" hidden="1">
      <c r="C611" s="1">
        <f t="shared" si="162"/>
        <v>121300</v>
      </c>
      <c r="E611" s="1">
        <f t="shared" si="163"/>
        <v>121300</v>
      </c>
      <c r="F611" s="30">
        <v>86400</v>
      </c>
      <c r="G611" s="35">
        <v>101400</v>
      </c>
      <c r="H611" s="31">
        <v>77100</v>
      </c>
      <c r="I611" s="37">
        <v>121300</v>
      </c>
      <c r="J611" s="37"/>
      <c r="K611" s="31">
        <v>40600</v>
      </c>
      <c r="L611" s="31"/>
      <c r="M611" s="31">
        <v>41000</v>
      </c>
      <c r="N611" s="31">
        <v>41800</v>
      </c>
      <c r="O611" s="31">
        <v>43900</v>
      </c>
      <c r="P611" s="34">
        <v>47500</v>
      </c>
      <c r="Q611" s="145"/>
      <c r="R611" s="145">
        <v>49000</v>
      </c>
      <c r="S611" s="142">
        <v>51500</v>
      </c>
      <c r="T611" s="146">
        <v>60300</v>
      </c>
      <c r="U611" s="146">
        <v>65900</v>
      </c>
      <c r="V611" s="146"/>
      <c r="W611" s="37">
        <v>128200</v>
      </c>
      <c r="X611" s="37">
        <v>138700</v>
      </c>
      <c r="Y611" s="30">
        <v>153900</v>
      </c>
      <c r="Z611" s="30">
        <v>162200</v>
      </c>
      <c r="AA611" s="30"/>
      <c r="AB611" s="30">
        <v>172100</v>
      </c>
      <c r="AC611" s="30">
        <v>182600</v>
      </c>
      <c r="AD611" s="30">
        <v>203500</v>
      </c>
      <c r="AE611" s="3"/>
      <c r="AF611" s="3"/>
      <c r="AG611" s="3"/>
      <c r="AH611" s="3"/>
      <c r="AI611" s="3"/>
      <c r="AJ611" s="3"/>
      <c r="AK611" s="3"/>
      <c r="AL611" s="3"/>
      <c r="AO611" s="1">
        <f t="shared" si="154"/>
        <v>132500</v>
      </c>
      <c r="AP611" s="50"/>
      <c r="AQ611" s="50">
        <f t="shared" si="155"/>
        <v>132500</v>
      </c>
      <c r="AR611" s="50"/>
      <c r="AS611" s="1">
        <f t="shared" si="156"/>
        <v>132500</v>
      </c>
      <c r="AU611" s="1">
        <f t="shared" si="157"/>
        <v>132500</v>
      </c>
      <c r="AW611" s="1">
        <f t="shared" si="158"/>
        <v>132500</v>
      </c>
      <c r="AY611" s="1">
        <f t="shared" si="159"/>
        <v>132500</v>
      </c>
      <c r="BA611" s="1">
        <f t="shared" si="160"/>
        <v>132500</v>
      </c>
      <c r="BC611" s="1">
        <f t="shared" si="161"/>
        <v>132500</v>
      </c>
    </row>
    <row r="612" spans="1:55" hidden="1">
      <c r="C612" s="1">
        <f t="shared" si="162"/>
        <v>124900</v>
      </c>
      <c r="E612" s="1">
        <f t="shared" si="163"/>
        <v>124900</v>
      </c>
      <c r="F612" s="30">
        <v>89000</v>
      </c>
      <c r="G612" s="35">
        <v>104400</v>
      </c>
      <c r="H612" s="31">
        <v>79400</v>
      </c>
      <c r="I612" s="37">
        <v>124900</v>
      </c>
      <c r="J612" s="37"/>
      <c r="K612" s="31">
        <v>41800</v>
      </c>
      <c r="L612" s="31"/>
      <c r="M612" s="31">
        <v>42200</v>
      </c>
      <c r="N612" s="31">
        <v>43100</v>
      </c>
      <c r="O612" s="30">
        <v>45200</v>
      </c>
      <c r="P612" s="31">
        <v>48900</v>
      </c>
      <c r="Q612" s="36"/>
      <c r="R612" s="36">
        <v>50500</v>
      </c>
      <c r="S612" s="142">
        <v>53000</v>
      </c>
      <c r="T612" s="143">
        <v>62100</v>
      </c>
      <c r="U612" s="143">
        <v>67900</v>
      </c>
      <c r="V612" s="143"/>
      <c r="W612" s="30">
        <v>132000</v>
      </c>
      <c r="X612" s="30">
        <v>142900</v>
      </c>
      <c r="Y612" s="37">
        <v>158500</v>
      </c>
      <c r="Z612" s="37">
        <v>167100</v>
      </c>
      <c r="AA612" s="37"/>
      <c r="AB612" s="37">
        <v>177300</v>
      </c>
      <c r="AC612" s="30">
        <v>188100</v>
      </c>
      <c r="AD612" s="30"/>
      <c r="AE612" s="3"/>
      <c r="AF612" s="3"/>
      <c r="AG612" s="3"/>
      <c r="AH612" s="3"/>
      <c r="AI612" s="3"/>
      <c r="AJ612" s="3"/>
      <c r="AK612" s="3"/>
      <c r="AL612" s="3"/>
      <c r="AO612" s="1">
        <f t="shared" si="154"/>
        <v>136500</v>
      </c>
      <c r="AP612" s="50"/>
      <c r="AQ612" s="50">
        <f t="shared" si="155"/>
        <v>136500</v>
      </c>
      <c r="AR612" s="50"/>
      <c r="AS612" s="1">
        <f t="shared" si="156"/>
        <v>136500</v>
      </c>
      <c r="AU612" s="1">
        <f t="shared" si="157"/>
        <v>136500</v>
      </c>
      <c r="AW612" s="1">
        <f t="shared" si="158"/>
        <v>136500</v>
      </c>
      <c r="AY612" s="1">
        <f t="shared" si="159"/>
        <v>136500</v>
      </c>
      <c r="BA612" s="1">
        <f t="shared" si="160"/>
        <v>136500</v>
      </c>
      <c r="BC612" s="1">
        <f t="shared" si="161"/>
        <v>136500</v>
      </c>
    </row>
    <row r="613" spans="1:55" hidden="1">
      <c r="C613" s="1">
        <f t="shared" si="162"/>
        <v>128600</v>
      </c>
      <c r="E613" s="1">
        <f t="shared" si="163"/>
        <v>128600</v>
      </c>
      <c r="F613" s="30">
        <v>91700</v>
      </c>
      <c r="G613" s="35">
        <v>107500</v>
      </c>
      <c r="H613" s="30">
        <v>81800</v>
      </c>
      <c r="I613" s="37">
        <v>128600</v>
      </c>
      <c r="J613" s="37"/>
      <c r="K613" s="31">
        <v>43100</v>
      </c>
      <c r="L613" s="31"/>
      <c r="M613" s="31">
        <v>43500</v>
      </c>
      <c r="N613" s="31">
        <v>44400</v>
      </c>
      <c r="O613" s="31">
        <v>46600</v>
      </c>
      <c r="P613" s="30">
        <v>50400</v>
      </c>
      <c r="Q613" s="35"/>
      <c r="R613" s="35">
        <v>52000</v>
      </c>
      <c r="S613" s="142">
        <v>54600</v>
      </c>
      <c r="T613" s="144">
        <v>64000</v>
      </c>
      <c r="U613" s="144">
        <v>69900</v>
      </c>
      <c r="V613" s="144"/>
      <c r="W613" s="37">
        <v>136000</v>
      </c>
      <c r="X613" s="37">
        <v>147200</v>
      </c>
      <c r="Y613" s="37">
        <v>163300</v>
      </c>
      <c r="Z613" s="37">
        <v>172100</v>
      </c>
      <c r="AA613" s="37"/>
      <c r="AB613" s="37">
        <v>182600</v>
      </c>
      <c r="AC613" s="30">
        <v>193700</v>
      </c>
      <c r="AD613" s="30"/>
      <c r="AE613" s="3"/>
      <c r="AF613" s="3"/>
      <c r="AG613" s="3"/>
      <c r="AH613" s="3"/>
      <c r="AI613" s="3"/>
      <c r="AJ613" s="3"/>
      <c r="AK613" s="3"/>
      <c r="AL613" s="3"/>
      <c r="AO613" s="1">
        <f t="shared" si="154"/>
        <v>140600</v>
      </c>
      <c r="AP613" s="50"/>
      <c r="AQ613" s="50">
        <f t="shared" si="155"/>
        <v>140600</v>
      </c>
      <c r="AR613" s="50"/>
      <c r="AS613" s="1">
        <f t="shared" si="156"/>
        <v>140600</v>
      </c>
      <c r="AU613" s="1">
        <f t="shared" si="157"/>
        <v>140600</v>
      </c>
      <c r="AW613" s="1">
        <f t="shared" si="158"/>
        <v>140600</v>
      </c>
      <c r="AY613" s="1">
        <f t="shared" si="159"/>
        <v>140600</v>
      </c>
      <c r="BA613" s="1">
        <f t="shared" si="160"/>
        <v>140600</v>
      </c>
      <c r="BC613" s="1">
        <f t="shared" si="161"/>
        <v>140600</v>
      </c>
    </row>
    <row r="614" spans="1:55" hidden="1">
      <c r="C614" s="1">
        <f t="shared" si="162"/>
        <v>132500</v>
      </c>
      <c r="E614" s="1">
        <f t="shared" si="163"/>
        <v>132500</v>
      </c>
      <c r="F614" s="30">
        <v>94500</v>
      </c>
      <c r="G614" s="35">
        <v>110700</v>
      </c>
      <c r="H614" s="31">
        <v>84300</v>
      </c>
      <c r="I614" s="30">
        <v>132500</v>
      </c>
      <c r="J614" s="30"/>
      <c r="K614" s="31">
        <v>44400</v>
      </c>
      <c r="L614" s="31"/>
      <c r="M614" s="31">
        <v>44800</v>
      </c>
      <c r="N614" s="34">
        <v>45700</v>
      </c>
      <c r="O614" s="31">
        <v>48000</v>
      </c>
      <c r="P614" s="31">
        <v>51900</v>
      </c>
      <c r="Q614" s="36"/>
      <c r="R614" s="36">
        <v>53600</v>
      </c>
      <c r="S614" s="142">
        <v>56200</v>
      </c>
      <c r="T614" s="143">
        <v>65900</v>
      </c>
      <c r="U614" s="143">
        <v>72000</v>
      </c>
      <c r="V614" s="143"/>
      <c r="W614" s="37">
        <v>140100</v>
      </c>
      <c r="X614" s="37">
        <v>151600</v>
      </c>
      <c r="Y614" s="37">
        <v>168200</v>
      </c>
      <c r="Z614" s="37">
        <v>177300</v>
      </c>
      <c r="AA614" s="37"/>
      <c r="AB614" s="37">
        <v>188100</v>
      </c>
      <c r="AC614" s="37">
        <v>199500</v>
      </c>
      <c r="AD614" s="37"/>
      <c r="AE614" s="3"/>
      <c r="AF614" s="3"/>
      <c r="AG614" s="3"/>
      <c r="AH614" s="3"/>
      <c r="AI614" s="3"/>
      <c r="AJ614" s="3"/>
      <c r="AK614" s="3"/>
      <c r="AL614" s="3"/>
      <c r="AO614" s="1">
        <f t="shared" si="154"/>
        <v>144800</v>
      </c>
      <c r="AP614" s="50"/>
      <c r="AQ614" s="50">
        <f t="shared" si="155"/>
        <v>144800</v>
      </c>
      <c r="AR614" s="50"/>
      <c r="AS614" s="1">
        <f t="shared" si="156"/>
        <v>144800</v>
      </c>
      <c r="AU614" s="1">
        <f t="shared" si="157"/>
        <v>144800</v>
      </c>
      <c r="AW614" s="1">
        <f t="shared" si="158"/>
        <v>144800</v>
      </c>
      <c r="AY614" s="1">
        <f t="shared" si="159"/>
        <v>144800</v>
      </c>
      <c r="BA614" s="1">
        <f t="shared" si="160"/>
        <v>144800</v>
      </c>
      <c r="BC614" s="1">
        <f t="shared" si="161"/>
        <v>144800</v>
      </c>
    </row>
    <row r="615" spans="1:55" hidden="1">
      <c r="C615" s="1">
        <f t="shared" si="162"/>
        <v>136500</v>
      </c>
      <c r="E615" s="1">
        <f t="shared" si="163"/>
        <v>136500</v>
      </c>
      <c r="F615" s="30">
        <v>97300</v>
      </c>
      <c r="G615" s="35">
        <v>114000</v>
      </c>
      <c r="H615" s="31">
        <v>86800</v>
      </c>
      <c r="I615" s="30">
        <v>136500</v>
      </c>
      <c r="J615" s="30"/>
      <c r="K615" s="31">
        <v>45700</v>
      </c>
      <c r="L615" s="31"/>
      <c r="M615" s="31">
        <v>46100</v>
      </c>
      <c r="N615" s="30">
        <v>47100</v>
      </c>
      <c r="O615" s="31">
        <v>49400</v>
      </c>
      <c r="P615" s="31">
        <v>53500</v>
      </c>
      <c r="Q615" s="36"/>
      <c r="R615" s="36">
        <v>55200</v>
      </c>
      <c r="S615" s="142">
        <v>57900</v>
      </c>
      <c r="T615" s="143">
        <v>67900</v>
      </c>
      <c r="U615" s="143">
        <v>74200</v>
      </c>
      <c r="V615" s="143"/>
      <c r="W615" s="37">
        <v>144300</v>
      </c>
      <c r="X615" s="37">
        <v>156100</v>
      </c>
      <c r="Y615" s="37">
        <v>173200</v>
      </c>
      <c r="Z615" s="37">
        <v>182600</v>
      </c>
      <c r="AA615" s="37"/>
      <c r="AB615" s="37">
        <v>193700</v>
      </c>
      <c r="AC615" s="31"/>
      <c r="AD615" s="31"/>
      <c r="AE615" s="3"/>
      <c r="AF615" s="3"/>
      <c r="AG615" s="3"/>
      <c r="AH615" s="3"/>
      <c r="AI615" s="3"/>
      <c r="AJ615" s="3"/>
      <c r="AK615" s="3"/>
      <c r="AL615" s="3"/>
      <c r="AO615" s="1">
        <f t="shared" si="154"/>
        <v>149100</v>
      </c>
      <c r="AP615" s="50"/>
      <c r="AQ615" s="50">
        <f t="shared" si="155"/>
        <v>149100</v>
      </c>
      <c r="AR615" s="50"/>
      <c r="AS615" s="1">
        <f t="shared" si="156"/>
        <v>149100</v>
      </c>
      <c r="AU615" s="1">
        <f t="shared" si="157"/>
        <v>149100</v>
      </c>
      <c r="AW615" s="1">
        <f t="shared" si="158"/>
        <v>149100</v>
      </c>
      <c r="AY615" s="1">
        <f t="shared" si="159"/>
        <v>149100</v>
      </c>
      <c r="BA615" s="1">
        <f t="shared" si="160"/>
        <v>149100</v>
      </c>
      <c r="BC615" s="1">
        <f t="shared" si="161"/>
        <v>149100</v>
      </c>
    </row>
    <row r="616" spans="1:55" hidden="1">
      <c r="C616" s="1">
        <f t="shared" si="162"/>
        <v>140600</v>
      </c>
      <c r="E616" s="1">
        <f t="shared" si="163"/>
        <v>140600</v>
      </c>
      <c r="F616" s="30">
        <v>100200</v>
      </c>
      <c r="G616" s="35">
        <v>117400</v>
      </c>
      <c r="H616" s="30">
        <v>89400</v>
      </c>
      <c r="I616" s="37">
        <v>140600</v>
      </c>
      <c r="J616" s="37"/>
      <c r="K616" s="31">
        <v>47100</v>
      </c>
      <c r="L616" s="31"/>
      <c r="M616" s="31">
        <v>47500</v>
      </c>
      <c r="N616" s="34">
        <v>48500</v>
      </c>
      <c r="O616" s="31">
        <v>50900</v>
      </c>
      <c r="P616" s="31">
        <v>55100</v>
      </c>
      <c r="Q616" s="36"/>
      <c r="R616" s="36">
        <v>56900</v>
      </c>
      <c r="S616" s="142">
        <v>59600</v>
      </c>
      <c r="T616" s="143">
        <v>69900</v>
      </c>
      <c r="U616" s="143">
        <v>76400</v>
      </c>
      <c r="V616" s="143"/>
      <c r="W616" s="37">
        <v>148600</v>
      </c>
      <c r="X616" s="37">
        <v>160800</v>
      </c>
      <c r="Y616" s="30">
        <v>178400</v>
      </c>
      <c r="Z616" s="30">
        <v>188100</v>
      </c>
      <c r="AA616" s="30"/>
      <c r="AB616" s="30">
        <v>199500</v>
      </c>
      <c r="AC616" s="31"/>
      <c r="AD616" s="31"/>
      <c r="AE616" s="3"/>
      <c r="AF616" s="3"/>
      <c r="AG616" s="3"/>
      <c r="AH616" s="3"/>
      <c r="AI616" s="3"/>
      <c r="AJ616" s="3"/>
      <c r="AK616" s="3"/>
      <c r="AL616" s="3"/>
      <c r="AO616" s="1">
        <f t="shared" si="154"/>
        <v>153600</v>
      </c>
      <c r="AP616" s="50"/>
      <c r="AQ616" s="50">
        <f t="shared" si="155"/>
        <v>153600</v>
      </c>
      <c r="AR616" s="50"/>
      <c r="AS616" s="1">
        <f t="shared" si="156"/>
        <v>153600</v>
      </c>
      <c r="AU616" s="1">
        <f t="shared" si="157"/>
        <v>153600</v>
      </c>
      <c r="AW616" s="1">
        <f t="shared" si="158"/>
        <v>153600</v>
      </c>
      <c r="AY616" s="1">
        <f t="shared" si="159"/>
        <v>153600</v>
      </c>
      <c r="BA616" s="1">
        <f t="shared" si="160"/>
        <v>153600</v>
      </c>
      <c r="BC616" s="1">
        <f t="shared" si="161"/>
        <v>153600</v>
      </c>
    </row>
    <row r="617" spans="1:55" hidden="1">
      <c r="C617" s="1">
        <f t="shared" si="162"/>
        <v>144800</v>
      </c>
      <c r="E617" s="1">
        <f t="shared" si="163"/>
        <v>144800</v>
      </c>
      <c r="F617" s="30">
        <v>103200</v>
      </c>
      <c r="G617" s="35">
        <v>120900</v>
      </c>
      <c r="H617" s="30">
        <v>92100</v>
      </c>
      <c r="I617" s="37">
        <v>144800</v>
      </c>
      <c r="J617" s="37"/>
      <c r="K617" s="31">
        <v>48500</v>
      </c>
      <c r="L617" s="31"/>
      <c r="M617" s="31">
        <v>48900</v>
      </c>
      <c r="N617" s="34">
        <v>50000</v>
      </c>
      <c r="O617" s="31">
        <v>52400</v>
      </c>
      <c r="P617" s="31">
        <v>56800</v>
      </c>
      <c r="Q617" s="36"/>
      <c r="R617" s="36">
        <v>58600</v>
      </c>
      <c r="S617" s="142">
        <v>61400</v>
      </c>
      <c r="T617" s="143">
        <v>72000</v>
      </c>
      <c r="U617" s="143">
        <v>78700</v>
      </c>
      <c r="V617" s="143"/>
      <c r="W617" s="37">
        <v>153100</v>
      </c>
      <c r="X617" s="37">
        <v>165600</v>
      </c>
      <c r="Y617" s="37">
        <v>183800</v>
      </c>
      <c r="Z617" s="37">
        <v>193700</v>
      </c>
      <c r="AA617" s="37"/>
      <c r="AB617" s="37"/>
      <c r="AC617" s="148"/>
      <c r="AD617" s="148"/>
      <c r="AE617" s="3"/>
      <c r="AF617" s="3"/>
      <c r="AG617" s="3"/>
      <c r="AH617" s="3"/>
      <c r="AI617" s="3"/>
      <c r="AJ617" s="3"/>
      <c r="AK617" s="3"/>
      <c r="AL617" s="3"/>
      <c r="AO617" s="1">
        <f t="shared" si="154"/>
        <v>158200</v>
      </c>
      <c r="AP617" s="50"/>
      <c r="AQ617" s="50">
        <f t="shared" si="155"/>
        <v>158200</v>
      </c>
      <c r="AR617" s="50"/>
      <c r="AS617" s="1">
        <f t="shared" si="156"/>
        <v>158200</v>
      </c>
      <c r="AU617" s="1">
        <f t="shared" si="157"/>
        <v>158200</v>
      </c>
      <c r="AW617" s="1">
        <f t="shared" si="158"/>
        <v>158200</v>
      </c>
      <c r="AY617" s="1">
        <f t="shared" si="159"/>
        <v>158200</v>
      </c>
      <c r="BA617" s="1">
        <f t="shared" si="160"/>
        <v>158200</v>
      </c>
      <c r="BC617" s="1">
        <f t="shared" si="161"/>
        <v>158200</v>
      </c>
    </row>
    <row r="618" spans="1:55" hidden="1">
      <c r="C618" s="1">
        <f t="shared" si="162"/>
        <v>149100</v>
      </c>
      <c r="E618" s="1">
        <f t="shared" si="163"/>
        <v>149100</v>
      </c>
      <c r="F618" s="30">
        <v>106300</v>
      </c>
      <c r="G618" s="145">
        <v>124500</v>
      </c>
      <c r="H618" s="31">
        <v>94900</v>
      </c>
      <c r="I618" s="37">
        <v>149100</v>
      </c>
      <c r="J618" s="37"/>
      <c r="K618" s="31">
        <v>50000</v>
      </c>
      <c r="L618" s="31"/>
      <c r="M618" s="31">
        <v>50400</v>
      </c>
      <c r="N618" s="34">
        <v>51500</v>
      </c>
      <c r="O618" s="30">
        <v>54000</v>
      </c>
      <c r="P618" s="31">
        <v>58500</v>
      </c>
      <c r="Q618" s="36"/>
      <c r="R618" s="36">
        <v>60400</v>
      </c>
      <c r="S618" s="142">
        <v>63200</v>
      </c>
      <c r="T618" s="143">
        <v>74200</v>
      </c>
      <c r="U618" s="143">
        <v>81100</v>
      </c>
      <c r="V618" s="143"/>
      <c r="W618" s="37">
        <v>157700</v>
      </c>
      <c r="X618" s="37">
        <v>170600</v>
      </c>
      <c r="Y618" s="30">
        <v>189300</v>
      </c>
      <c r="Z618" s="30">
        <v>199500</v>
      </c>
      <c r="AA618" s="30"/>
      <c r="AB618" s="30"/>
      <c r="AC618" s="148"/>
      <c r="AD618" s="148"/>
      <c r="AE618" s="3"/>
      <c r="AF618" s="3"/>
      <c r="AG618" s="3"/>
      <c r="AH618" s="3"/>
      <c r="AI618" s="3"/>
      <c r="AJ618" s="3"/>
      <c r="AK618" s="3"/>
      <c r="AL618" s="3"/>
      <c r="AO618" s="1">
        <f t="shared" si="154"/>
        <v>162900</v>
      </c>
      <c r="AP618" s="50"/>
      <c r="AQ618" s="50">
        <f t="shared" si="155"/>
        <v>162900</v>
      </c>
      <c r="AR618" s="50"/>
      <c r="AS618" s="1">
        <f t="shared" si="156"/>
        <v>162900</v>
      </c>
      <c r="AU618" s="1">
        <f t="shared" si="157"/>
        <v>162900</v>
      </c>
      <c r="AW618" s="1">
        <f t="shared" si="158"/>
        <v>162900</v>
      </c>
      <c r="AY618" s="1">
        <f t="shared" si="159"/>
        <v>162900</v>
      </c>
      <c r="BA618" s="1">
        <f t="shared" si="160"/>
        <v>162900</v>
      </c>
      <c r="BC618" s="1">
        <f t="shared" si="161"/>
        <v>162900</v>
      </c>
    </row>
    <row r="619" spans="1:55" hidden="1">
      <c r="C619" s="1">
        <f t="shared" si="162"/>
        <v>153600</v>
      </c>
      <c r="E619" s="1">
        <f t="shared" si="163"/>
        <v>153600</v>
      </c>
      <c r="F619" s="30">
        <v>109500</v>
      </c>
      <c r="G619" s="35">
        <v>128200</v>
      </c>
      <c r="H619" s="30">
        <v>97700</v>
      </c>
      <c r="I619" s="30">
        <v>153600</v>
      </c>
      <c r="J619" s="30"/>
      <c r="K619" s="31">
        <v>51500</v>
      </c>
      <c r="L619" s="31"/>
      <c r="M619" s="31">
        <v>51900</v>
      </c>
      <c r="N619" s="34">
        <v>53000</v>
      </c>
      <c r="O619" s="33">
        <v>55600</v>
      </c>
      <c r="P619" s="31">
        <v>60300</v>
      </c>
      <c r="Q619" s="36"/>
      <c r="R619" s="36">
        <v>62200</v>
      </c>
      <c r="S619" s="142">
        <v>65100</v>
      </c>
      <c r="T619" s="143">
        <v>76400</v>
      </c>
      <c r="U619" s="143">
        <v>83500</v>
      </c>
      <c r="V619" s="143"/>
      <c r="W619" s="37">
        <v>162400</v>
      </c>
      <c r="X619" s="37">
        <v>175700</v>
      </c>
      <c r="Y619" s="37">
        <v>195000</v>
      </c>
      <c r="Z619" s="37"/>
      <c r="AA619" s="37"/>
      <c r="AB619" s="37"/>
      <c r="AC619" s="148"/>
      <c r="AD619" s="148"/>
      <c r="AE619" s="3"/>
      <c r="AF619" s="3"/>
      <c r="AG619" s="3"/>
      <c r="AH619" s="3"/>
      <c r="AI619" s="3"/>
      <c r="AJ619" s="3"/>
      <c r="AK619" s="3"/>
      <c r="AL619" s="3"/>
      <c r="AO619" s="1">
        <f t="shared" si="154"/>
        <v>0</v>
      </c>
      <c r="AP619" s="50"/>
      <c r="AQ619" s="50">
        <f t="shared" si="155"/>
        <v>0</v>
      </c>
      <c r="AR619" s="50"/>
      <c r="AS619" s="1">
        <f t="shared" si="156"/>
        <v>0</v>
      </c>
      <c r="AU619" s="1">
        <f t="shared" si="157"/>
        <v>0</v>
      </c>
      <c r="AW619" s="1">
        <f t="shared" si="158"/>
        <v>0</v>
      </c>
      <c r="AY619" s="1">
        <f t="shared" si="159"/>
        <v>0</v>
      </c>
      <c r="BA619" s="1">
        <f t="shared" si="160"/>
        <v>0</v>
      </c>
      <c r="BC619" s="1">
        <f t="shared" si="161"/>
        <v>0</v>
      </c>
    </row>
    <row r="620" spans="1:55" hidden="1">
      <c r="A620" s="3"/>
      <c r="B620" s="3"/>
      <c r="C620" s="1">
        <f t="shared" si="162"/>
        <v>158200</v>
      </c>
      <c r="D620" s="3"/>
      <c r="E620" s="1">
        <f t="shared" si="163"/>
        <v>158200</v>
      </c>
      <c r="F620" s="34">
        <v>112800</v>
      </c>
      <c r="G620" s="35">
        <v>132000</v>
      </c>
      <c r="H620" s="30">
        <v>100600</v>
      </c>
      <c r="I620" s="30">
        <v>158200</v>
      </c>
      <c r="J620" s="30"/>
      <c r="K620" s="31">
        <v>53000</v>
      </c>
      <c r="L620" s="31"/>
      <c r="M620" s="31">
        <v>53500</v>
      </c>
      <c r="N620" s="34">
        <v>54600</v>
      </c>
      <c r="O620" s="33">
        <v>57300</v>
      </c>
      <c r="P620" s="31">
        <v>62100</v>
      </c>
      <c r="Q620" s="36"/>
      <c r="R620" s="36">
        <v>64100</v>
      </c>
      <c r="S620" s="142">
        <v>67100</v>
      </c>
      <c r="T620" s="143">
        <v>78700</v>
      </c>
      <c r="U620" s="143">
        <v>86000</v>
      </c>
      <c r="V620" s="143"/>
      <c r="W620" s="37">
        <v>167300</v>
      </c>
      <c r="X620" s="37">
        <v>181000</v>
      </c>
      <c r="Y620" s="31"/>
      <c r="Z620" s="31"/>
      <c r="AA620" s="31"/>
      <c r="AB620" s="31"/>
      <c r="AC620" s="148"/>
      <c r="AD620" s="148"/>
      <c r="AE620" s="3"/>
      <c r="AF620" s="3"/>
      <c r="AG620" s="3"/>
      <c r="AH620" s="3"/>
      <c r="AI620" s="3"/>
      <c r="AJ620" s="3"/>
      <c r="AK620" s="3"/>
      <c r="AL620" s="3"/>
      <c r="AO620" s="1">
        <f t="shared" si="154"/>
        <v>0</v>
      </c>
      <c r="AP620" s="50"/>
      <c r="AQ620" s="50">
        <f t="shared" si="155"/>
        <v>0</v>
      </c>
      <c r="AR620" s="50"/>
      <c r="AS620" s="1">
        <f t="shared" si="156"/>
        <v>0</v>
      </c>
      <c r="AU620" s="1">
        <f t="shared" si="157"/>
        <v>0</v>
      </c>
      <c r="AW620" s="1">
        <f t="shared" si="158"/>
        <v>0</v>
      </c>
      <c r="AY620" s="1">
        <f t="shared" si="159"/>
        <v>0</v>
      </c>
      <c r="BA620" s="1">
        <f t="shared" si="160"/>
        <v>0</v>
      </c>
      <c r="BC620" s="1">
        <f t="shared" si="161"/>
        <v>0</v>
      </c>
    </row>
    <row r="621" spans="1:55" hidden="1">
      <c r="A621" s="3"/>
      <c r="B621" s="3"/>
      <c r="C621" s="1">
        <f t="shared" si="162"/>
        <v>162900</v>
      </c>
      <c r="D621" s="3"/>
      <c r="E621" s="1">
        <f t="shared" si="163"/>
        <v>162900</v>
      </c>
      <c r="F621" s="30">
        <v>116200</v>
      </c>
      <c r="G621" s="35">
        <v>136000</v>
      </c>
      <c r="H621" s="30">
        <v>103600</v>
      </c>
      <c r="I621" s="37">
        <v>162900</v>
      </c>
      <c r="J621" s="37"/>
      <c r="K621" s="31">
        <v>54600</v>
      </c>
      <c r="L621" s="31"/>
      <c r="M621" s="31">
        <v>55100</v>
      </c>
      <c r="N621" s="31">
        <v>56200</v>
      </c>
      <c r="O621" s="33">
        <v>59000</v>
      </c>
      <c r="P621" s="31">
        <v>64000</v>
      </c>
      <c r="Q621" s="36"/>
      <c r="R621" s="36">
        <v>66000</v>
      </c>
      <c r="S621" s="142">
        <v>69100</v>
      </c>
      <c r="T621" s="143">
        <v>81100</v>
      </c>
      <c r="U621" s="143">
        <v>88600</v>
      </c>
      <c r="V621" s="143"/>
      <c r="W621" s="37">
        <v>172300</v>
      </c>
      <c r="X621" s="37">
        <v>186400</v>
      </c>
      <c r="Y621" s="31"/>
      <c r="Z621" s="31"/>
      <c r="AA621" s="31"/>
      <c r="AB621" s="31"/>
      <c r="AC621" s="148"/>
      <c r="AD621" s="148"/>
      <c r="AE621" s="3"/>
      <c r="AF621" s="3"/>
      <c r="AG621" s="3"/>
      <c r="AH621" s="3"/>
      <c r="AI621" s="3"/>
      <c r="AJ621" s="3"/>
      <c r="AK621" s="3"/>
      <c r="AL621" s="3"/>
      <c r="AO621" s="1">
        <f t="shared" si="154"/>
        <v>0</v>
      </c>
      <c r="AP621" s="50"/>
      <c r="AQ621" s="50">
        <f t="shared" si="155"/>
        <v>0</v>
      </c>
      <c r="AR621" s="50"/>
      <c r="AS621" s="1">
        <f t="shared" si="156"/>
        <v>0</v>
      </c>
      <c r="AU621" s="1">
        <f t="shared" si="157"/>
        <v>0</v>
      </c>
      <c r="AW621" s="1">
        <f t="shared" si="158"/>
        <v>0</v>
      </c>
      <c r="AY621" s="1">
        <f t="shared" si="159"/>
        <v>0</v>
      </c>
      <c r="BA621" s="1">
        <f t="shared" si="160"/>
        <v>0</v>
      </c>
      <c r="BC621" s="1">
        <f t="shared" si="161"/>
        <v>0</v>
      </c>
    </row>
    <row r="622" spans="1:55" hidden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N622" s="50"/>
      <c r="AO622" s="1">
        <f t="shared" si="154"/>
        <v>0</v>
      </c>
      <c r="AP622" s="50"/>
      <c r="AQ622" s="50">
        <f t="shared" si="155"/>
        <v>0</v>
      </c>
      <c r="AS622" s="1">
        <f t="shared" si="156"/>
        <v>0</v>
      </c>
      <c r="AU622" s="1">
        <f t="shared" si="157"/>
        <v>0</v>
      </c>
      <c r="AW622" s="1">
        <f t="shared" si="158"/>
        <v>0</v>
      </c>
      <c r="AY622" s="1">
        <f t="shared" si="159"/>
        <v>0</v>
      </c>
      <c r="BA622" s="1">
        <f t="shared" si="160"/>
        <v>0</v>
      </c>
      <c r="BC622" s="1">
        <f t="shared" si="161"/>
        <v>0</v>
      </c>
    </row>
    <row r="623" spans="1:55" hidden="1">
      <c r="AO623" s="1">
        <f t="shared" si="154"/>
        <v>0</v>
      </c>
      <c r="AQ623" s="50">
        <f t="shared" si="155"/>
        <v>0</v>
      </c>
      <c r="AS623" s="1">
        <f t="shared" si="156"/>
        <v>0</v>
      </c>
      <c r="AU623" s="1">
        <f t="shared" si="157"/>
        <v>0</v>
      </c>
      <c r="AW623" s="1">
        <f t="shared" si="158"/>
        <v>0</v>
      </c>
      <c r="AY623" s="1">
        <f t="shared" si="159"/>
        <v>0</v>
      </c>
      <c r="BA623" s="1">
        <f t="shared" si="160"/>
        <v>0</v>
      </c>
      <c r="BC623" s="1">
        <f t="shared" si="161"/>
        <v>0</v>
      </c>
    </row>
    <row r="624" spans="1:55" hidden="1">
      <c r="AQ624" s="50">
        <f t="shared" si="155"/>
        <v>0</v>
      </c>
      <c r="AU624" s="1">
        <f t="shared" si="157"/>
        <v>0</v>
      </c>
      <c r="AW624" s="1">
        <f t="shared" si="158"/>
        <v>0</v>
      </c>
      <c r="AY624" s="1">
        <f t="shared" si="159"/>
        <v>0</v>
      </c>
      <c r="BA624" s="1">
        <f t="shared" si="160"/>
        <v>0</v>
      </c>
      <c r="BC624" s="1">
        <f t="shared" ref="BC624" si="164">IF($BC$39=4200,F627,IF($BC$39=4800,G627,IF($BC$39="5400A",I627,IF($BC$39=3600,H627,IF($BC$39=1700,K627,IF($BC$39=1750,M627,IF($BC$39=1900,N627,IF($BC$39=2000,O627,IF($BC$39="2400A",P627,IF($BC$39="2400B",R627,IF($BC$39="2400C",S627,IF($BC$39="2800A",T627,IF($BC$39="2800B",U627,IF($BC$39="5400B",W627,IF($BC$39=6000,X627,IF($BC$39=6600,Y627,IF($BC$39=6800,Z627,IF($BC$39=7200,AB627,IF($BC$39=7600,AC627,IF($BC$39=8200,AD627,IF($BC$39=8700,AE627,IF($BC$39=8900,AG627,IF($BC$39=9500,AH627,IF($BC$39=10000,AI627,""))))))))))))))))))))))))</f>
        <v>0</v>
      </c>
    </row>
    <row r="625" spans="1:55" hidden="1"/>
    <row r="626" spans="1:55" hidden="1"/>
    <row r="627" spans="1:55" hidden="1">
      <c r="AP627" s="161" t="e">
        <f>IF(AND($N$19="Fix Pay"),"0",$O$19*$H$5)</f>
        <v>#VALUE!</v>
      </c>
      <c r="AQ627" s="1" t="str">
        <f>IF(AND($N$19="Fix Pay"),$I$19,$P$19)</f>
        <v/>
      </c>
      <c r="AT627" s="161" t="e">
        <f>IF(AND($S$19="Fix Pay"),"0",$T$19*$H$5)</f>
        <v>#VALUE!</v>
      </c>
      <c r="AU627" s="1" t="str">
        <f>IF(AND($S$19="Fix Pay"),$I$19,$U$19)</f>
        <v/>
      </c>
      <c r="AX627" s="165" t="e">
        <f>IF(AND($X$19="Fix Pay"),"0",$Y$19*$H$5)</f>
        <v>#VALUE!</v>
      </c>
      <c r="AY627" s="1" t="str">
        <f>IF(AND($X$19="Fix Pay"),$I$19,$Z$19)</f>
        <v/>
      </c>
      <c r="BB627" s="165" t="e">
        <f>IF(AND($AC$19="Fix Pay"),"0",$AD$19*$H$5)</f>
        <v>#VALUE!</v>
      </c>
      <c r="BC627" s="1" t="str">
        <f>IF(AND($AC$19="Fix Pay"),$I$19,$AE$19)</f>
        <v/>
      </c>
    </row>
    <row r="628" spans="1:55" ht="15" hidden="1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40" t="s">
        <v>46</v>
      </c>
      <c r="L628" s="340"/>
      <c r="M628" s="340"/>
      <c r="N628" s="340"/>
      <c r="O628" s="340"/>
      <c r="P628" s="340"/>
      <c r="Q628" s="340"/>
      <c r="R628" s="340"/>
      <c r="S628" s="340"/>
      <c r="T628" s="340"/>
      <c r="U628" s="340"/>
      <c r="V628" s="245"/>
      <c r="W628" s="341" t="s">
        <v>47</v>
      </c>
      <c r="X628" s="341"/>
      <c r="Y628" s="341"/>
      <c r="Z628" s="341"/>
      <c r="AA628" s="341"/>
      <c r="AB628" s="341"/>
      <c r="AC628" s="341"/>
      <c r="AD628" s="341"/>
      <c r="AE628" s="342" t="s">
        <v>48</v>
      </c>
      <c r="AF628" s="342"/>
      <c r="AG628" s="342"/>
      <c r="AH628" s="342"/>
      <c r="AI628" s="342"/>
      <c r="AJ628" s="3"/>
      <c r="AK628" s="3"/>
      <c r="AL628" s="3"/>
      <c r="AO628" s="1" t="str">
        <f>AQ628</f>
        <v/>
      </c>
      <c r="AP628" s="162" t="str">
        <f>IF(AND($O$19=""),"",ROUND(AP627,0))</f>
        <v/>
      </c>
      <c r="AQ628" s="50" t="str">
        <f>IF($AQ$627=4200,F631,IF($AQ$627=4800,G631,IF($AQ$627="5400A",I631,IF($AQ$627=3600,H631,IF($AQ$627=1700,K631,IF($AQ$627=1750,M631,IF($AQ$627=1900,N631,IF($AQ$627=2000,O631,IF($AQ$627="2400A",P631,IF($AQ$627="2400B",R631,IF($AQ$627="2400C",S631,IF($AQ$627="2800A",T631,IF($AQ$627="2800B",U631,IF($AQ$627="5400B",W631,IF($AQ$627=6000,X631,IF($AQ$627=6600,Y631,IF($AQ$627=6800,Z631,IF($AQ$627=7200,AB631,IF($AQ$627=7600,AC631,IF($AQ$627=8200,AD631,IF($AQ$627=8700,AE631,IF($AQ$627=8900,AG631,IF($AQ$627=9500,AH631,IF($AQ$627=10000,AI631,""))))))))))))))))))))))))</f>
        <v/>
      </c>
      <c r="AR628" s="50"/>
      <c r="AS628" s="1" t="str">
        <f>AU628</f>
        <v/>
      </c>
      <c r="AT628" s="162" t="str">
        <f>IF(AND($T$19=""),"",ROUND(AT627,0))</f>
        <v/>
      </c>
      <c r="AU628" s="1" t="str">
        <f>IF($AU$627=4200,F631,IF($AU$627=4800,G631,IF($AU$627="5400A",I631,IF($AU$627=3600,H631,IF($AU$627=1700,K631,IF($AU$627=1750,M631,IF($AU$627=1900,N631,IF($AU$627=2000,O631,IF($AU$627="2400A",P631,IF($AU$627="2400B",R631,IF($AU$627="2400C",S631,IF($AU$627="2800A",T631,IF($AU$627="2800B",U631,IF($AU$627="5400B",W631,IF($AU$627=6000,X631,IF($AU$627=6600,Y631,IF($AU$627=6800,Z631,IF($AU$627=7200,AB631,IF($AU$627=7600,AC631,IF($AU$627=8200,AD631,IF($AU$627=8700,AE631,IF($AU$627=8900,AG631,IF($AU$627=9500,AH631,IF($AU$627=10000,AI631,""))))))))))))))))))))))))</f>
        <v/>
      </c>
      <c r="AW628" s="1" t="str">
        <f>AY628</f>
        <v/>
      </c>
      <c r="AX628" s="162" t="str">
        <f>IF(AND($Y$19=""),"",ROUND(AX627,0))</f>
        <v/>
      </c>
      <c r="AY628" s="1" t="str">
        <f>IF($AY$627=4200,F631,IF($AY$627=4800,G631,IF($AY$627="5400A",I631,IF($AY$627=3600,H631,IF($AY$627=1700,K631,IF($AY$627=1750,M631,IF($AY$627=1900,N631,IF($AY$627=2000,O631,IF($AY$627="2400A",P631,IF($AY$627="2400B",R631,IF($AY$627="2400C",S631,IF($AY$627="2800A",T631,IF($AY$627="2800B",U631,IF($AY$627="5400B",W631,IF($AY$627=6000,X631,IF($AY$627=6600,Y631,IF($AY$627=6800,Z631,IF($AY$627=7200,AB631,IF($AY$627=7600,AC631,IF($AY$627=8200,AD631,IF($AY$627=8700,AE631,IF($AY$627=8900,AG631,IF($AY$627=9500,AH631,IF($AY$627=10000,AI631,""))))))))))))))))))))))))</f>
        <v/>
      </c>
      <c r="BA628" s="1" t="str">
        <f>BC628</f>
        <v/>
      </c>
      <c r="BB628" s="162" t="str">
        <f>IF(AND($AD$19=""),"",ROUND(BB627,0))</f>
        <v/>
      </c>
      <c r="BC628" s="1" t="str">
        <f>IF($BC$627=4200,F631,IF($BC$627=4800,G631,IF($BC$627="5400A",I631,IF($BC$627=3600,H631,IF($BC$627=1700,K631,IF($BC$627=1750,M631,IF($BC$627=1900,N631,IF($BC$627=2000,O631,IF($BC$627="2400A",P631,IF($BC$627="2400B",R631,IF($BC$627="2400C",S631,IF($BC$627="2800A",T631,IF($BC$627="2800B",U631,IF($BC$627="5400B",W631,IF($BC$627=6000,X631,IF($BC$627=6600,Y631,IF($BC$627=6800,Z631,IF($BC$627=7200,AB631,IF($BC$627=7600,AC631,IF($BC$627=8200,AD631,IF($BC$627=8700,AE631,IF($BC$627=8900,AG631,IF($BC$627=9500,AH631,IF($BC$627=10000,AI631,""))))))))))))))))))))))))</f>
        <v/>
      </c>
    </row>
    <row r="629" spans="1:55" ht="15" hidden="1" customHeight="1">
      <c r="E629" s="1">
        <f>IF(AND(F19="Fix Pay"),I19,I19)</f>
        <v>0</v>
      </c>
      <c r="F629" s="5"/>
      <c r="G629" s="344" t="s">
        <v>45</v>
      </c>
      <c r="H629" s="344"/>
      <c r="I629" s="6"/>
      <c r="J629" s="42"/>
      <c r="K629" s="28">
        <v>1700</v>
      </c>
      <c r="L629" s="28"/>
      <c r="M629" s="28">
        <v>1750</v>
      </c>
      <c r="N629" s="141">
        <v>1900</v>
      </c>
      <c r="O629" s="39">
        <v>2000</v>
      </c>
      <c r="P629" s="39" t="s">
        <v>74</v>
      </c>
      <c r="Q629" s="39"/>
      <c r="R629" s="39" t="s">
        <v>75</v>
      </c>
      <c r="S629" s="39" t="s">
        <v>76</v>
      </c>
      <c r="T629" s="40" t="s">
        <v>77</v>
      </c>
      <c r="U629" s="40" t="s">
        <v>78</v>
      </c>
      <c r="V629" s="40"/>
      <c r="W629" s="38" t="s">
        <v>80</v>
      </c>
      <c r="X629" s="38">
        <v>6000</v>
      </c>
      <c r="Y629" s="39">
        <v>6600</v>
      </c>
      <c r="Z629" s="39">
        <v>6800</v>
      </c>
      <c r="AA629" s="39"/>
      <c r="AB629" s="39">
        <v>7200</v>
      </c>
      <c r="AC629" s="38">
        <v>7600</v>
      </c>
      <c r="AD629" s="38">
        <v>8200</v>
      </c>
      <c r="AE629" s="39">
        <v>8700</v>
      </c>
      <c r="AF629" s="39"/>
      <c r="AG629" s="39">
        <v>8900</v>
      </c>
      <c r="AH629" s="39">
        <v>9500</v>
      </c>
      <c r="AI629" s="40">
        <v>10000</v>
      </c>
      <c r="AJ629" s="3"/>
      <c r="AK629" s="3"/>
      <c r="AL629" s="3"/>
      <c r="AO629" s="1" t="str">
        <f t="shared" ref="AO629:AO672" si="165">AQ629</f>
        <v/>
      </c>
      <c r="AP629" s="163" t="str">
        <f>IF(AND(AP628&lt;=AQ628),AQ628,INDEX(AO628:AO673,MATCH(AP628,AQ628:AQ673)+(LOOKUP(AP628,AQ628:AQ673)&lt;&gt;AP628)))</f>
        <v/>
      </c>
      <c r="AQ629" s="50" t="str">
        <f t="shared" ref="AQ629:AQ673" si="166">IF($AQ$627=4200,F632,IF($AQ$627=4800,G632,IF($AQ$627="5400A",I632,IF($AQ$627=3600,H632,IF($AQ$627=1700,K632,IF($AQ$627=1750,M632,IF($AQ$627=1900,N632,IF($AQ$627=2000,O632,IF($AQ$627="2400A",P632,IF($AQ$627="2400B",R632,IF($AQ$627="2400C",S632,IF($AQ$627="2800A",T632,IF($AQ$627="2800B",U632,IF($AQ$627="5400B",W632,IF($AQ$627=6000,X632,IF($AQ$627=6600,Y632,IF($AQ$627=6800,Z632,IF($AQ$627=7200,AB632,IF($AQ$627=7600,AC632,IF($AQ$627=8200,AD632,IF($AQ$627=8700,AE632,IF($AQ$627=8900,AG632,IF($AQ$627=9500,AH632,IF($AQ$627=10000,AI632,""))))))))))))))))))))))))</f>
        <v/>
      </c>
      <c r="AR629" s="50"/>
      <c r="AS629" s="1" t="str">
        <f t="shared" ref="AS629:AS672" si="167">AU629</f>
        <v/>
      </c>
      <c r="AT629" s="163" t="str">
        <f>IF(AND(AT628&lt;=AU628),AU628,INDEX(AS628:AS673,MATCH(AT628,AU628:AU673)+(LOOKUP(AT628,AU628:AU673)&lt;&gt;AT628)))</f>
        <v/>
      </c>
      <c r="AU629" s="1" t="str">
        <f t="shared" ref="AU629:AU673" si="168">IF($AU$627=4200,F632,IF($AU$627=4800,G632,IF($AU$627="5400A",I632,IF($AU$627=3600,H632,IF($AU$627=1700,K632,IF($AU$627=1750,M632,IF($AU$627=1900,N632,IF($AU$627=2000,O632,IF($AU$627="2400A",P632,IF($AU$627="2400B",R632,IF($AU$627="2400C",S632,IF($AU$627="2800A",T632,IF($AU$627="2800B",U632,IF($AU$627="5400B",W632,IF($AU$627=6000,X632,IF($AU$627=6600,Y632,IF($AU$627=6800,Z632,IF($AU$627=7200,AB632,IF($AU$627=7600,AC632,IF($AU$627=8200,AD632,IF($AU$627=8700,AE632,IF($AU$627=8900,AG632,IF($AU$627=9500,AH632,IF($AU$627=10000,AI632,""))))))))))))))))))))))))</f>
        <v/>
      </c>
      <c r="AW629" s="1" t="str">
        <f t="shared" ref="AW629:AW673" si="169">AY629</f>
        <v/>
      </c>
      <c r="AX629" s="163" t="str">
        <f>IF(AND(AX628&lt;=AY628),AY628,INDEX(AW628:AW673,MATCH(AX628,AY628:AY673)+(LOOKUP(AX628,AY628:AY673)&lt;&gt;AX628)))</f>
        <v/>
      </c>
      <c r="AY629" s="1" t="str">
        <f t="shared" ref="AY629:AY673" si="170">IF($AY$627=4200,F632,IF($AY$627=4800,G632,IF($AY$627="5400A",I632,IF($AY$627=3600,H632,IF($AY$627=1700,K632,IF($AY$627=1750,M632,IF($AY$627=1900,N632,IF($AY$627=2000,O632,IF($AY$627="2400A",P632,IF($AY$627="2400B",R632,IF($AY$627="2400C",S632,IF($AY$627="2800A",T632,IF($AY$627="2800B",U632,IF($AY$627="5400B",W632,IF($AY$627=6000,X632,IF($AY$627=6600,Y632,IF($AY$627=6800,Z632,IF($AY$627=7200,AB632,IF($AY$627=7600,AC632,IF($AY$627=8200,AD632,IF($AY$627=8700,AE632,IF($AY$627=8900,AG632,IF($AY$627=9500,AH632,IF($AY$627=10000,AI632,""))))))))))))))))))))))))</f>
        <v/>
      </c>
      <c r="BA629" s="1" t="str">
        <f t="shared" ref="BA629:BA673" si="171">BC629</f>
        <v/>
      </c>
      <c r="BB629" s="163" t="str">
        <f>IF(AND(BB628&lt;=BC628),BC628,INDEX(BA628:BA673,MATCH(BB628,BC628:BC673)+(LOOKUP(BB628,BC628:BC673)&lt;&gt;BB628)))</f>
        <v/>
      </c>
      <c r="BC629" s="1" t="str">
        <f t="shared" ref="BC629:BC673" si="172">IF($BC$627=4200,F632,IF($BC$627=4800,G632,IF($BC$627="5400A",I632,IF($BC$627=3600,H632,IF($BC$627=1700,K632,IF($BC$627=1750,M632,IF($BC$627=1900,N632,IF($BC$627=2000,O632,IF($BC$627="2400A",P632,IF($BC$627="2400B",R632,IF($BC$627="2400C",S632,IF($BC$627="2800A",T632,IF($BC$627="2800B",U632,IF($BC$627="5400B",W632,IF($BC$627=6000,X632,IF($BC$627=6600,Y632,IF($BC$627=6800,Z632,IF($BC$627=7200,AB632,IF($BC$627=7600,AC632,IF($BC$627=8200,AD632,IF($BC$627=8700,AE632,IF($BC$627=8900,AG632,IF($BC$627=9500,AH632,IF($BC$627=10000,AI632,""))))))))))))))))))))))))</f>
        <v/>
      </c>
    </row>
    <row r="630" spans="1:55" ht="15" hidden="1" customHeight="1">
      <c r="B630" s="160">
        <v>13</v>
      </c>
      <c r="D630" s="150">
        <f>IF(AND(F19="Fix Pay"),"0",H19*H$5)</f>
        <v>0</v>
      </c>
      <c r="F630" s="7">
        <v>4200</v>
      </c>
      <c r="G630" s="8">
        <v>4800</v>
      </c>
      <c r="H630" s="8">
        <v>3600</v>
      </c>
      <c r="I630" s="9" t="s">
        <v>79</v>
      </c>
      <c r="J630" s="42"/>
      <c r="K630" s="29">
        <v>1</v>
      </c>
      <c r="L630" s="29"/>
      <c r="M630" s="29">
        <v>2</v>
      </c>
      <c r="N630" s="29">
        <v>3</v>
      </c>
      <c r="O630" s="29">
        <v>4</v>
      </c>
      <c r="P630" s="29">
        <v>5</v>
      </c>
      <c r="Q630" s="29"/>
      <c r="R630" s="29">
        <v>6</v>
      </c>
      <c r="S630" s="29">
        <v>7</v>
      </c>
      <c r="T630" s="29">
        <v>8</v>
      </c>
      <c r="U630" s="29">
        <v>9</v>
      </c>
      <c r="V630" s="29"/>
      <c r="W630" s="29">
        <v>14</v>
      </c>
      <c r="X630" s="29">
        <v>15</v>
      </c>
      <c r="Y630" s="29">
        <v>16</v>
      </c>
      <c r="Z630" s="29">
        <v>17</v>
      </c>
      <c r="AA630" s="29"/>
      <c r="AB630" s="29">
        <v>18</v>
      </c>
      <c r="AC630" s="39">
        <v>19</v>
      </c>
      <c r="AD630" s="39">
        <v>20</v>
      </c>
      <c r="AE630" s="39">
        <v>21</v>
      </c>
      <c r="AF630" s="39"/>
      <c r="AG630" s="39">
        <v>22</v>
      </c>
      <c r="AH630" s="39">
        <v>23</v>
      </c>
      <c r="AI630" s="39">
        <v>24</v>
      </c>
      <c r="AJ630" s="3"/>
      <c r="AK630" s="3"/>
      <c r="AL630" s="3"/>
      <c r="AO630" s="1" t="str">
        <f t="shared" si="165"/>
        <v/>
      </c>
      <c r="AP630" s="250"/>
      <c r="AQ630" s="50" t="str">
        <f t="shared" si="166"/>
        <v/>
      </c>
      <c r="AR630" s="50"/>
      <c r="AS630" s="1" t="str">
        <f t="shared" si="167"/>
        <v/>
      </c>
      <c r="AT630" s="250"/>
      <c r="AU630" s="1" t="str">
        <f t="shared" si="168"/>
        <v/>
      </c>
      <c r="AW630" s="1" t="str">
        <f t="shared" si="169"/>
        <v/>
      </c>
      <c r="AX630" s="151"/>
      <c r="AY630" s="1" t="str">
        <f t="shared" si="170"/>
        <v/>
      </c>
      <c r="BA630" s="1" t="str">
        <f t="shared" si="171"/>
        <v/>
      </c>
      <c r="BB630" s="151"/>
      <c r="BC630" s="1" t="str">
        <f t="shared" si="172"/>
        <v/>
      </c>
    </row>
    <row r="631" spans="1:55" ht="15" hidden="1" customHeight="1">
      <c r="C631" s="1" t="str">
        <f t="shared" ref="C631:C670" si="173">E631</f>
        <v/>
      </c>
      <c r="D631" s="151">
        <f>IF(AND(H595=""),"",ROUND(D630,0))</f>
        <v>0</v>
      </c>
      <c r="E631" s="1" t="str">
        <f t="shared" ref="E631:E670" si="174">IF($E$629=4200,F631,IF($E$629=4800,G631,IF($E$629="5400A",I631,IF($E$629=3600,H631,IF($E$629=1700,K631,IF($E$629=1750,M631,IF($E$629=1900,N631,IF($E$629=2000,O631,IF($E$629="2400A",P631,IF($E$629="2400B",R631,IF($E$629="2400C",S631,IF($E$629="2800A",T631,IF($E$629="2800B",U631,IF($E$629="5400B",W631,IF($E$629=6000,X631,IF($E$629=6600,Y631,IF($E$629=6800,Z631,IF($E$629=7200,AB631,IF($E$629=7600,AC631,IF($E$629=8200,AD631,IF($E$629=8700,AE631,IF($E$629=8900,AG631,IF($E$629=9500,AH631,IF($E$629=10000,AI631,""))))))))))))))))))))))))</f>
        <v/>
      </c>
      <c r="F631" s="1">
        <v>26500</v>
      </c>
      <c r="G631" s="1">
        <v>31100</v>
      </c>
      <c r="H631" s="1">
        <v>23700</v>
      </c>
      <c r="I631" s="1">
        <v>39300</v>
      </c>
      <c r="K631" s="30">
        <v>12400</v>
      </c>
      <c r="L631" s="30"/>
      <c r="M631" s="30">
        <v>12600</v>
      </c>
      <c r="N631" s="31">
        <v>12800</v>
      </c>
      <c r="O631" s="30">
        <v>13500</v>
      </c>
      <c r="P631" s="31">
        <v>14600</v>
      </c>
      <c r="Q631" s="36"/>
      <c r="R631" s="36">
        <v>15100</v>
      </c>
      <c r="S631" s="142">
        <v>15700</v>
      </c>
      <c r="T631" s="143">
        <v>18500</v>
      </c>
      <c r="U631" s="143">
        <v>20100</v>
      </c>
      <c r="V631" s="143"/>
      <c r="W631" s="34">
        <v>39300</v>
      </c>
      <c r="X631" s="34">
        <v>42500</v>
      </c>
      <c r="Y631" s="31">
        <v>47200</v>
      </c>
      <c r="Z631" s="31">
        <v>49700</v>
      </c>
      <c r="AA631" s="31"/>
      <c r="AB631" s="31">
        <v>52800</v>
      </c>
      <c r="AC631" s="31">
        <v>58000</v>
      </c>
      <c r="AD631" s="31">
        <v>62300</v>
      </c>
      <c r="AE631" s="30">
        <v>86200</v>
      </c>
      <c r="AF631" s="30"/>
      <c r="AG631" s="30">
        <v>90800</v>
      </c>
      <c r="AH631" s="30">
        <v>102100</v>
      </c>
      <c r="AI631" s="37">
        <v>104200</v>
      </c>
      <c r="AJ631" s="3"/>
      <c r="AK631" s="3"/>
      <c r="AL631" s="3"/>
      <c r="AO631" s="1" t="str">
        <f t="shared" si="165"/>
        <v/>
      </c>
      <c r="AP631" s="164" t="str">
        <f>IF(AND($N$19="Fix Pay"),AQ628,AP629)</f>
        <v/>
      </c>
      <c r="AQ631" s="50" t="str">
        <f t="shared" si="166"/>
        <v/>
      </c>
      <c r="AR631" s="50"/>
      <c r="AS631" s="1" t="str">
        <f t="shared" si="167"/>
        <v/>
      </c>
      <c r="AT631" s="164" t="str">
        <f>IF(AND($S$19="Fix Pay"),AU628,AT629)</f>
        <v/>
      </c>
      <c r="AU631" s="1" t="str">
        <f t="shared" si="168"/>
        <v/>
      </c>
      <c r="AW631" s="1" t="str">
        <f t="shared" si="169"/>
        <v/>
      </c>
      <c r="AX631" s="164" t="str">
        <f>IF(AND($X$19="Fix Pay"),AY628,AX629)</f>
        <v/>
      </c>
      <c r="AY631" s="1" t="str">
        <f t="shared" si="170"/>
        <v/>
      </c>
      <c r="BA631" s="1" t="str">
        <f t="shared" si="171"/>
        <v/>
      </c>
      <c r="BB631" s="164" t="str">
        <f>IF(AND($AC$19="Fix Pay"),BC628,BB629)</f>
        <v/>
      </c>
      <c r="BC631" s="1" t="str">
        <f t="shared" si="172"/>
        <v/>
      </c>
    </row>
    <row r="632" spans="1:55" ht="15" hidden="1" customHeight="1">
      <c r="C632" s="1" t="str">
        <f t="shared" si="173"/>
        <v/>
      </c>
      <c r="D632" s="151" t="str">
        <f>IF(AND(D631&lt;=E631),E631,INDEX($C$631:$C$670,MATCH(D631,$E$631:$E$670)+(LOOKUP(D631,$E$631:$E$670)&lt;&gt;D631)))</f>
        <v/>
      </c>
      <c r="E632" s="1" t="str">
        <f t="shared" si="174"/>
        <v/>
      </c>
      <c r="F632" s="1">
        <v>37800</v>
      </c>
      <c r="G632" s="1">
        <v>44300</v>
      </c>
      <c r="H632" s="1">
        <v>33800</v>
      </c>
      <c r="I632" s="1">
        <v>53100</v>
      </c>
      <c r="K632" s="30">
        <v>17700</v>
      </c>
      <c r="L632" s="30"/>
      <c r="M632" s="30">
        <v>17900</v>
      </c>
      <c r="N632" s="31">
        <v>18200</v>
      </c>
      <c r="O632" s="30">
        <v>19200</v>
      </c>
      <c r="P632" s="31">
        <v>20800</v>
      </c>
      <c r="Q632" s="36"/>
      <c r="R632" s="36">
        <v>21500</v>
      </c>
      <c r="S632" s="142">
        <v>22400</v>
      </c>
      <c r="T632" s="143">
        <v>25300</v>
      </c>
      <c r="U632" s="143">
        <v>28700</v>
      </c>
      <c r="V632" s="143"/>
      <c r="W632" s="34">
        <v>56100</v>
      </c>
      <c r="X632" s="34">
        <v>60700</v>
      </c>
      <c r="Y632" s="31">
        <v>67300</v>
      </c>
      <c r="Z632" s="31">
        <v>71000</v>
      </c>
      <c r="AA632" s="31"/>
      <c r="AB632" s="31">
        <v>75300</v>
      </c>
      <c r="AC632" s="31">
        <v>79900</v>
      </c>
      <c r="AD632" s="31">
        <v>88900</v>
      </c>
      <c r="AE632" s="30">
        <v>123100</v>
      </c>
      <c r="AF632" s="30"/>
      <c r="AG632" s="30">
        <v>129700</v>
      </c>
      <c r="AH632" s="30">
        <v>145800</v>
      </c>
      <c r="AI632" s="37">
        <v>148800</v>
      </c>
      <c r="AJ632" s="3"/>
      <c r="AK632" s="3"/>
      <c r="AL632" s="3"/>
      <c r="AO632" s="1" t="str">
        <f t="shared" si="165"/>
        <v/>
      </c>
      <c r="AP632" s="250"/>
      <c r="AQ632" s="50" t="str">
        <f t="shared" si="166"/>
        <v/>
      </c>
      <c r="AR632" s="50"/>
      <c r="AS632" s="1" t="str">
        <f t="shared" si="167"/>
        <v/>
      </c>
      <c r="AT632" s="250"/>
      <c r="AU632" s="1" t="str">
        <f t="shared" si="168"/>
        <v/>
      </c>
      <c r="AW632" s="1" t="str">
        <f t="shared" si="169"/>
        <v/>
      </c>
      <c r="AX632" s="151"/>
      <c r="AY632" s="1" t="str">
        <f t="shared" si="170"/>
        <v/>
      </c>
      <c r="BA632" s="1" t="str">
        <f t="shared" si="171"/>
        <v/>
      </c>
      <c r="BB632" s="151"/>
      <c r="BC632" s="1" t="str">
        <f t="shared" si="172"/>
        <v/>
      </c>
    </row>
    <row r="633" spans="1:55" ht="15" hidden="1" customHeight="1">
      <c r="C633" s="1" t="str">
        <f t="shared" si="173"/>
        <v/>
      </c>
      <c r="D633" s="152" t="str">
        <f>IF(AND(D631&lt;=E631),E631,INDEX($C$631:$C$650,MATCH(D631,$E$631:$E$650)+(LOOKUP(D631,$E$631:$E$650)&lt;&gt;D631)))</f>
        <v/>
      </c>
      <c r="E633" s="1" t="str">
        <f t="shared" si="174"/>
        <v/>
      </c>
      <c r="F633" s="1">
        <v>38900</v>
      </c>
      <c r="G633" s="1">
        <v>45600</v>
      </c>
      <c r="H633" s="1">
        <v>34800</v>
      </c>
      <c r="I633" s="1">
        <v>54700</v>
      </c>
      <c r="K633" s="31">
        <v>18200</v>
      </c>
      <c r="L633" s="31"/>
      <c r="M633" s="31">
        <v>18400</v>
      </c>
      <c r="N633" s="31">
        <v>18700</v>
      </c>
      <c r="O633" s="31">
        <v>19800</v>
      </c>
      <c r="P633" s="31">
        <v>21400</v>
      </c>
      <c r="Q633" s="36"/>
      <c r="R633" s="36">
        <v>22100</v>
      </c>
      <c r="S633" s="142">
        <v>23100</v>
      </c>
      <c r="T633" s="143">
        <v>27100</v>
      </c>
      <c r="U633" s="143">
        <v>29600</v>
      </c>
      <c r="V633" s="143"/>
      <c r="W633" s="34">
        <v>57800</v>
      </c>
      <c r="X633" s="34">
        <v>62500</v>
      </c>
      <c r="Y633" s="31">
        <v>69300</v>
      </c>
      <c r="Z633" s="31">
        <v>73100</v>
      </c>
      <c r="AA633" s="31"/>
      <c r="AB633" s="31">
        <v>77600</v>
      </c>
      <c r="AC633" s="31">
        <v>82300</v>
      </c>
      <c r="AD633" s="31">
        <v>91600</v>
      </c>
      <c r="AE633" s="30">
        <v>126800</v>
      </c>
      <c r="AF633" s="30"/>
      <c r="AG633" s="30">
        <v>133600</v>
      </c>
      <c r="AH633" s="30">
        <v>150200</v>
      </c>
      <c r="AI633" s="37">
        <v>153300</v>
      </c>
      <c r="AJ633" s="3"/>
      <c r="AK633" s="3"/>
      <c r="AL633" s="3"/>
      <c r="AO633" s="1" t="str">
        <f t="shared" si="165"/>
        <v/>
      </c>
      <c r="AP633" s="250"/>
      <c r="AQ633" s="50" t="str">
        <f t="shared" si="166"/>
        <v/>
      </c>
      <c r="AR633" s="50"/>
      <c r="AS633" s="1" t="str">
        <f t="shared" si="167"/>
        <v/>
      </c>
      <c r="AT633" s="250"/>
      <c r="AU633" s="1" t="str">
        <f t="shared" si="168"/>
        <v/>
      </c>
      <c r="AW633" s="1" t="str">
        <f t="shared" si="169"/>
        <v/>
      </c>
      <c r="AX633" s="151"/>
      <c r="AY633" s="1" t="str">
        <f t="shared" si="170"/>
        <v/>
      </c>
      <c r="BA633" s="1" t="str">
        <f t="shared" si="171"/>
        <v/>
      </c>
      <c r="BB633" s="151"/>
      <c r="BC633" s="1" t="str">
        <f t="shared" si="172"/>
        <v/>
      </c>
    </row>
    <row r="634" spans="1:55" ht="15" hidden="1" customHeight="1">
      <c r="A634" s="1" t="s">
        <v>229</v>
      </c>
      <c r="C634" s="1" t="str">
        <f t="shared" si="173"/>
        <v/>
      </c>
      <c r="D634" s="153" t="str">
        <f>IF(AND(C$6="Fix Pay"),E631,D632)</f>
        <v/>
      </c>
      <c r="E634" s="1" t="str">
        <f t="shared" si="174"/>
        <v/>
      </c>
      <c r="F634" s="1">
        <v>40100</v>
      </c>
      <c r="G634" s="1">
        <v>47000</v>
      </c>
      <c r="H634" s="1">
        <v>35800</v>
      </c>
      <c r="I634" s="1">
        <v>56300</v>
      </c>
      <c r="K634" s="31">
        <v>18700</v>
      </c>
      <c r="L634" s="31"/>
      <c r="M634" s="31">
        <v>19000</v>
      </c>
      <c r="N634" s="30">
        <v>19300</v>
      </c>
      <c r="O634" s="34">
        <v>20400</v>
      </c>
      <c r="P634" s="30">
        <v>22000</v>
      </c>
      <c r="Q634" s="35"/>
      <c r="R634" s="35">
        <v>22800</v>
      </c>
      <c r="S634" s="142">
        <v>23800</v>
      </c>
      <c r="T634" s="144">
        <v>27900</v>
      </c>
      <c r="U634" s="144">
        <v>30500</v>
      </c>
      <c r="V634" s="144"/>
      <c r="W634" s="34">
        <v>59500</v>
      </c>
      <c r="X634" s="34">
        <v>64400</v>
      </c>
      <c r="Y634" s="31">
        <v>71400</v>
      </c>
      <c r="Z634" s="31">
        <v>75300</v>
      </c>
      <c r="AA634" s="31"/>
      <c r="AB634" s="31">
        <v>79900</v>
      </c>
      <c r="AC634" s="31">
        <v>84800</v>
      </c>
      <c r="AD634" s="31">
        <v>94300</v>
      </c>
      <c r="AE634" s="30">
        <v>130600</v>
      </c>
      <c r="AF634" s="30"/>
      <c r="AG634" s="37">
        <v>137600</v>
      </c>
      <c r="AH634" s="37">
        <v>154700</v>
      </c>
      <c r="AI634" s="30">
        <v>157900</v>
      </c>
      <c r="AJ634" s="3"/>
      <c r="AK634" s="3"/>
      <c r="AL634" s="3"/>
      <c r="AO634" s="1" t="str">
        <f t="shared" si="165"/>
        <v/>
      </c>
      <c r="AP634" s="155" t="str">
        <f>IF(AND(AP628&lt;=AQ628),AQ628,INDEX(AO628:AO648,MATCH(AP628,AQ628:AQ648)+(LOOKUP(AP628,AQ628:AQ648)&lt;&gt;AP628)))</f>
        <v/>
      </c>
      <c r="AQ634" s="50" t="str">
        <f t="shared" si="166"/>
        <v/>
      </c>
      <c r="AR634" s="50"/>
      <c r="AS634" s="1" t="str">
        <f t="shared" si="167"/>
        <v/>
      </c>
      <c r="AT634" s="155" t="str">
        <f>IF(AND(AT628&lt;=AU628),AU628,INDEX(AS628:AS648,MATCH(AT628,AU628:AU648)+(LOOKUP(AT628,AU628:AU648)&lt;&gt;AT628)))</f>
        <v/>
      </c>
      <c r="AU634" s="1" t="str">
        <f t="shared" si="168"/>
        <v/>
      </c>
      <c r="AW634" s="1" t="str">
        <f t="shared" si="169"/>
        <v/>
      </c>
      <c r="AX634" s="155" t="str">
        <f>IF(AND(AX628&lt;=AY628),AY628,INDEX(AW628:AW648,MATCH(AX628,AY628:AY648)+(LOOKUP(AX628,AY628:AY648)&lt;&gt;AX628)))</f>
        <v/>
      </c>
      <c r="AY634" s="1" t="str">
        <f t="shared" si="170"/>
        <v/>
      </c>
      <c r="BA634" s="1" t="str">
        <f t="shared" si="171"/>
        <v/>
      </c>
      <c r="BB634" s="155" t="str">
        <f>IF(AND(BB628&lt;=BC628),BC628,INDEX(BA628:BA648,MATCH(BB628,BC628:BC648)+(LOOKUP(BB628,BC628:BC648)&lt;&gt;BB628)))</f>
        <v/>
      </c>
      <c r="BC634" s="1" t="str">
        <f t="shared" si="172"/>
        <v/>
      </c>
    </row>
    <row r="635" spans="1:55" ht="15" hidden="1" customHeight="1">
      <c r="A635" s="1" t="s">
        <v>230</v>
      </c>
      <c r="C635" s="1" t="str">
        <f t="shared" si="173"/>
        <v/>
      </c>
      <c r="D635" s="154" t="str">
        <f>IF(E$19=A$51,D634,IF(E$19=A$52,D634,IF(E$19=A$53,D634,IF(E$19=A$54,D633,""))))</f>
        <v/>
      </c>
      <c r="E635" s="1" t="str">
        <f t="shared" si="174"/>
        <v/>
      </c>
      <c r="F635" s="1">
        <v>41300</v>
      </c>
      <c r="G635" s="1">
        <v>48400</v>
      </c>
      <c r="H635" s="1">
        <v>36900</v>
      </c>
      <c r="I635" s="1">
        <v>58000</v>
      </c>
      <c r="K635" s="31">
        <v>19300</v>
      </c>
      <c r="L635" s="31"/>
      <c r="M635" s="31">
        <v>19600</v>
      </c>
      <c r="N635" s="30">
        <v>19900</v>
      </c>
      <c r="O635" s="34">
        <v>21000</v>
      </c>
      <c r="P635" s="31">
        <v>22700</v>
      </c>
      <c r="Q635" s="36"/>
      <c r="R635" s="36">
        <v>23500</v>
      </c>
      <c r="S635" s="142">
        <v>24500</v>
      </c>
      <c r="T635" s="143">
        <v>28700</v>
      </c>
      <c r="U635" s="143">
        <v>31400</v>
      </c>
      <c r="V635" s="143"/>
      <c r="W635" s="31">
        <v>61300</v>
      </c>
      <c r="X635" s="31">
        <v>66300</v>
      </c>
      <c r="Y635" s="31">
        <v>73500</v>
      </c>
      <c r="Z635" s="31">
        <v>77600</v>
      </c>
      <c r="AA635" s="31"/>
      <c r="AB635" s="31">
        <v>82300</v>
      </c>
      <c r="AC635" s="31">
        <v>87300</v>
      </c>
      <c r="AD635" s="31">
        <v>97100</v>
      </c>
      <c r="AE635" s="34">
        <v>134500</v>
      </c>
      <c r="AF635" s="34"/>
      <c r="AG635" s="37">
        <v>141700</v>
      </c>
      <c r="AH635" s="37">
        <v>159300</v>
      </c>
      <c r="AI635" s="30">
        <v>162600</v>
      </c>
      <c r="AJ635" s="3"/>
      <c r="AK635" s="3"/>
      <c r="AL635" s="3"/>
      <c r="AO635" s="1" t="str">
        <f t="shared" si="165"/>
        <v/>
      </c>
      <c r="AP635" s="50"/>
      <c r="AQ635" s="50" t="str">
        <f t="shared" si="166"/>
        <v/>
      </c>
      <c r="AR635" s="50"/>
      <c r="AS635" s="1" t="str">
        <f t="shared" si="167"/>
        <v/>
      </c>
      <c r="AT635" s="50"/>
      <c r="AU635" s="1" t="str">
        <f t="shared" si="168"/>
        <v/>
      </c>
      <c r="AW635" s="1" t="str">
        <f t="shared" si="169"/>
        <v/>
      </c>
      <c r="AY635" s="1" t="str">
        <f t="shared" si="170"/>
        <v/>
      </c>
      <c r="BA635" s="1" t="str">
        <f t="shared" si="171"/>
        <v/>
      </c>
      <c r="BC635" s="1" t="str">
        <f t="shared" si="172"/>
        <v/>
      </c>
    </row>
    <row r="636" spans="1:55" ht="15" hidden="1" customHeight="1">
      <c r="A636" s="1" t="s">
        <v>231</v>
      </c>
      <c r="C636" s="1" t="str">
        <f t="shared" si="173"/>
        <v/>
      </c>
      <c r="E636" s="1" t="str">
        <f t="shared" si="174"/>
        <v/>
      </c>
      <c r="F636" s="1">
        <v>42500</v>
      </c>
      <c r="G636" s="1">
        <v>49900</v>
      </c>
      <c r="H636" s="1">
        <v>38000</v>
      </c>
      <c r="I636" s="1">
        <v>59700</v>
      </c>
      <c r="K636" s="32">
        <v>19900</v>
      </c>
      <c r="L636" s="32"/>
      <c r="M636" s="32">
        <v>20200</v>
      </c>
      <c r="N636" s="31">
        <v>20500</v>
      </c>
      <c r="O636" s="34">
        <v>21600</v>
      </c>
      <c r="P636" s="31">
        <v>23400</v>
      </c>
      <c r="Q636" s="36"/>
      <c r="R636" s="36">
        <v>24200</v>
      </c>
      <c r="S636" s="142">
        <v>25200</v>
      </c>
      <c r="T636" s="143">
        <v>29600</v>
      </c>
      <c r="U636" s="143">
        <v>32300</v>
      </c>
      <c r="V636" s="143"/>
      <c r="W636" s="31">
        <v>63100</v>
      </c>
      <c r="X636" s="31">
        <v>68300</v>
      </c>
      <c r="Y636" s="31">
        <v>75700</v>
      </c>
      <c r="Z636" s="31">
        <v>79900</v>
      </c>
      <c r="AA636" s="31"/>
      <c r="AB636" s="31">
        <v>84800</v>
      </c>
      <c r="AC636" s="31">
        <v>89900</v>
      </c>
      <c r="AD636" s="31">
        <v>100000</v>
      </c>
      <c r="AE636" s="30">
        <v>138500</v>
      </c>
      <c r="AF636" s="30"/>
      <c r="AG636" s="37">
        <v>146000</v>
      </c>
      <c r="AH636" s="37">
        <v>164100</v>
      </c>
      <c r="AI636" s="37">
        <v>167500</v>
      </c>
      <c r="AJ636" s="3"/>
      <c r="AK636" s="3"/>
      <c r="AL636" s="3"/>
      <c r="AO636" s="1" t="str">
        <f t="shared" si="165"/>
        <v/>
      </c>
      <c r="AP636" s="167" t="str">
        <f>IF($E19=A$51,AP634,IF($E19=A$52,AP634,IF($E19=A$53,AP634,IF($E19=A$54,AP631,""))))</f>
        <v/>
      </c>
      <c r="AQ636" s="50" t="str">
        <f t="shared" si="166"/>
        <v/>
      </c>
      <c r="AR636" s="50"/>
      <c r="AS636" s="1" t="str">
        <f t="shared" si="167"/>
        <v/>
      </c>
      <c r="AT636" s="167" t="str">
        <f>IF($E19=A$51,AT634,IF($E19=A$52,AT634,IF($E19=A$53,AT634,IF($E19=A$54,AT631,""))))</f>
        <v/>
      </c>
      <c r="AU636" s="1" t="str">
        <f t="shared" si="168"/>
        <v/>
      </c>
      <c r="AW636" s="1" t="str">
        <f t="shared" si="169"/>
        <v/>
      </c>
      <c r="AX636" s="168" t="str">
        <f>IF($E19=A$51,AX634,IF($E19=A$52,AX634,IF($E19=A$53,AX634,IF($E19=A$54,AX631,""))))</f>
        <v/>
      </c>
      <c r="AY636" s="1" t="str">
        <f t="shared" si="170"/>
        <v/>
      </c>
      <c r="BA636" s="1" t="str">
        <f t="shared" si="171"/>
        <v/>
      </c>
      <c r="BB636" s="168" t="str">
        <f>IF($E$19=A$51,BB634,IF($E$19=A$52,BB634,IF($E$19=A$53,BB634,IF($E$19=A$54,BB631,""))))</f>
        <v/>
      </c>
      <c r="BC636" s="1" t="str">
        <f t="shared" si="172"/>
        <v/>
      </c>
    </row>
    <row r="637" spans="1:55" ht="15" hidden="1" customHeight="1">
      <c r="A637" s="1" t="s">
        <v>232</v>
      </c>
      <c r="C637" s="1" t="str">
        <f t="shared" si="173"/>
        <v/>
      </c>
      <c r="E637" s="1" t="str">
        <f t="shared" si="174"/>
        <v/>
      </c>
      <c r="F637" s="1">
        <v>43800</v>
      </c>
      <c r="G637" s="1">
        <v>51400</v>
      </c>
      <c r="H637" s="1">
        <v>39100</v>
      </c>
      <c r="I637" s="1">
        <v>61500</v>
      </c>
      <c r="K637" s="33">
        <v>20500</v>
      </c>
      <c r="L637" s="33"/>
      <c r="M637" s="33">
        <v>20800</v>
      </c>
      <c r="N637" s="31">
        <v>21100</v>
      </c>
      <c r="O637" s="34">
        <v>22200</v>
      </c>
      <c r="P637" s="34">
        <v>24100</v>
      </c>
      <c r="Q637" s="145"/>
      <c r="R637" s="145">
        <v>24900</v>
      </c>
      <c r="S637" s="142">
        <v>26000</v>
      </c>
      <c r="T637" s="146">
        <v>30500</v>
      </c>
      <c r="U637" s="147">
        <v>33300</v>
      </c>
      <c r="V637" s="147"/>
      <c r="W637" s="31">
        <v>65000</v>
      </c>
      <c r="X637" s="31">
        <v>70300</v>
      </c>
      <c r="Y637" s="31">
        <v>78000</v>
      </c>
      <c r="Z637" s="31">
        <v>82300</v>
      </c>
      <c r="AA637" s="31"/>
      <c r="AB637" s="31">
        <v>87300</v>
      </c>
      <c r="AC637" s="31">
        <v>92600</v>
      </c>
      <c r="AD637" s="31">
        <v>103000</v>
      </c>
      <c r="AE637" s="30">
        <v>142700</v>
      </c>
      <c r="AF637" s="30"/>
      <c r="AG637" s="37">
        <v>150400</v>
      </c>
      <c r="AH637" s="37">
        <v>169000</v>
      </c>
      <c r="AI637" s="37">
        <v>172500</v>
      </c>
      <c r="AJ637" s="3"/>
      <c r="AK637" s="3"/>
      <c r="AL637" s="3"/>
      <c r="AO637" s="1" t="str">
        <f t="shared" si="165"/>
        <v/>
      </c>
      <c r="AP637" s="50"/>
      <c r="AQ637" s="50" t="str">
        <f t="shared" si="166"/>
        <v/>
      </c>
      <c r="AR637" s="50"/>
      <c r="AS637" s="1" t="str">
        <f t="shared" si="167"/>
        <v/>
      </c>
      <c r="AU637" s="1" t="str">
        <f t="shared" si="168"/>
        <v/>
      </c>
      <c r="AW637" s="1" t="str">
        <f t="shared" si="169"/>
        <v/>
      </c>
      <c r="AY637" s="1" t="str">
        <f t="shared" si="170"/>
        <v/>
      </c>
      <c r="BA637" s="1" t="str">
        <f t="shared" si="171"/>
        <v/>
      </c>
      <c r="BC637" s="1" t="str">
        <f t="shared" si="172"/>
        <v/>
      </c>
    </row>
    <row r="638" spans="1:55" ht="15" hidden="1" customHeight="1">
      <c r="C638" s="1" t="str">
        <f t="shared" si="173"/>
        <v/>
      </c>
      <c r="E638" s="1" t="str">
        <f t="shared" si="174"/>
        <v/>
      </c>
      <c r="F638" s="1">
        <v>45100</v>
      </c>
      <c r="G638" s="1">
        <v>52900</v>
      </c>
      <c r="H638" s="1">
        <v>40300</v>
      </c>
      <c r="I638" s="1">
        <v>63300</v>
      </c>
      <c r="K638" s="31">
        <v>21100</v>
      </c>
      <c r="L638" s="31"/>
      <c r="M638" s="31">
        <v>21400</v>
      </c>
      <c r="N638" s="31">
        <v>21700</v>
      </c>
      <c r="O638" s="34">
        <v>22900</v>
      </c>
      <c r="P638" s="31">
        <v>24800</v>
      </c>
      <c r="Q638" s="36"/>
      <c r="R638" s="36">
        <v>25600</v>
      </c>
      <c r="S638" s="142">
        <v>26800</v>
      </c>
      <c r="T638" s="143">
        <v>31400</v>
      </c>
      <c r="U638" s="146">
        <v>34300</v>
      </c>
      <c r="V638" s="146"/>
      <c r="W638" s="31">
        <v>67000</v>
      </c>
      <c r="X638" s="31">
        <v>72400</v>
      </c>
      <c r="Y638" s="31">
        <v>80300</v>
      </c>
      <c r="Z638" s="31">
        <v>84800</v>
      </c>
      <c r="AA638" s="31"/>
      <c r="AB638" s="31">
        <v>89900</v>
      </c>
      <c r="AC638" s="31">
        <v>95400</v>
      </c>
      <c r="AD638" s="31">
        <v>106100</v>
      </c>
      <c r="AE638" s="30">
        <v>147000</v>
      </c>
      <c r="AF638" s="30"/>
      <c r="AG638" s="37">
        <v>154900</v>
      </c>
      <c r="AH638" s="37">
        <v>174100</v>
      </c>
      <c r="AI638" s="30">
        <v>177700</v>
      </c>
      <c r="AJ638" s="3"/>
      <c r="AK638" s="3"/>
      <c r="AL638" s="3"/>
      <c r="AO638" s="1" t="str">
        <f t="shared" si="165"/>
        <v/>
      </c>
      <c r="AP638" s="50"/>
      <c r="AQ638" s="50" t="str">
        <f t="shared" si="166"/>
        <v/>
      </c>
      <c r="AR638" s="50"/>
      <c r="AS638" s="1" t="str">
        <f t="shared" si="167"/>
        <v/>
      </c>
      <c r="AU638" s="1" t="str">
        <f t="shared" si="168"/>
        <v/>
      </c>
      <c r="AW638" s="1" t="str">
        <f t="shared" si="169"/>
        <v/>
      </c>
      <c r="AY638" s="1" t="str">
        <f t="shared" si="170"/>
        <v/>
      </c>
      <c r="BA638" s="1" t="str">
        <f t="shared" si="171"/>
        <v/>
      </c>
      <c r="BC638" s="1" t="str">
        <f t="shared" si="172"/>
        <v/>
      </c>
    </row>
    <row r="639" spans="1:55" ht="15.75" hidden="1" customHeight="1">
      <c r="A639" s="1" t="s">
        <v>46</v>
      </c>
      <c r="C639" s="1" t="str">
        <f t="shared" si="173"/>
        <v/>
      </c>
      <c r="E639" s="1" t="str">
        <f t="shared" si="174"/>
        <v/>
      </c>
      <c r="F639" s="1">
        <v>46500</v>
      </c>
      <c r="G639" s="1">
        <v>54500</v>
      </c>
      <c r="H639" s="1">
        <v>41500</v>
      </c>
      <c r="I639" s="1">
        <v>65200</v>
      </c>
      <c r="K639" s="32">
        <v>21700</v>
      </c>
      <c r="L639" s="32"/>
      <c r="M639" s="32">
        <v>22000</v>
      </c>
      <c r="N639" s="31">
        <v>22400</v>
      </c>
      <c r="O639" s="34">
        <v>23600</v>
      </c>
      <c r="P639" s="31">
        <v>25500</v>
      </c>
      <c r="Q639" s="36"/>
      <c r="R639" s="36">
        <v>26400</v>
      </c>
      <c r="S639" s="142">
        <v>27600</v>
      </c>
      <c r="T639" s="143">
        <v>32300</v>
      </c>
      <c r="U639" s="143">
        <v>35300</v>
      </c>
      <c r="V639" s="143"/>
      <c r="W639" s="31">
        <v>69000</v>
      </c>
      <c r="X639" s="31">
        <v>74600</v>
      </c>
      <c r="Y639" s="31">
        <v>82700</v>
      </c>
      <c r="Z639" s="31">
        <v>87300</v>
      </c>
      <c r="AA639" s="31"/>
      <c r="AB639" s="31">
        <v>92600</v>
      </c>
      <c r="AC639" s="31">
        <v>98300</v>
      </c>
      <c r="AD639" s="31">
        <v>109300</v>
      </c>
      <c r="AE639" s="30">
        <v>151400</v>
      </c>
      <c r="AF639" s="30"/>
      <c r="AG639" s="37">
        <v>159500</v>
      </c>
      <c r="AH639" s="37">
        <v>179300</v>
      </c>
      <c r="AI639" s="30">
        <v>183000</v>
      </c>
      <c r="AJ639" s="3"/>
      <c r="AK639" s="3"/>
      <c r="AL639" s="3"/>
      <c r="AO639" s="1" t="str">
        <f t="shared" si="165"/>
        <v/>
      </c>
      <c r="AP639" s="50"/>
      <c r="AQ639" s="50" t="str">
        <f t="shared" si="166"/>
        <v/>
      </c>
      <c r="AR639" s="50"/>
      <c r="AS639" s="1" t="str">
        <f t="shared" si="167"/>
        <v/>
      </c>
      <c r="AU639" s="1" t="str">
        <f t="shared" si="168"/>
        <v/>
      </c>
      <c r="AW639" s="1" t="str">
        <f t="shared" si="169"/>
        <v/>
      </c>
      <c r="AY639" s="1" t="str">
        <f t="shared" si="170"/>
        <v/>
      </c>
      <c r="BA639" s="1" t="str">
        <f t="shared" si="171"/>
        <v/>
      </c>
      <c r="BC639" s="1" t="str">
        <f t="shared" si="172"/>
        <v/>
      </c>
    </row>
    <row r="640" spans="1:55" hidden="1">
      <c r="A640" s="1" t="s">
        <v>49</v>
      </c>
      <c r="C640" s="1" t="str">
        <f t="shared" si="173"/>
        <v/>
      </c>
      <c r="E640" s="1" t="str">
        <f t="shared" si="174"/>
        <v/>
      </c>
      <c r="F640" s="1">
        <v>47900</v>
      </c>
      <c r="G640" s="1">
        <v>56100</v>
      </c>
      <c r="H640" s="1">
        <v>42700</v>
      </c>
      <c r="I640" s="1">
        <v>67200</v>
      </c>
      <c r="K640" s="33">
        <v>22400</v>
      </c>
      <c r="L640" s="33"/>
      <c r="M640" s="33">
        <v>22700</v>
      </c>
      <c r="N640" s="31">
        <v>23100</v>
      </c>
      <c r="O640" s="34">
        <v>24300</v>
      </c>
      <c r="P640" s="31">
        <v>26300</v>
      </c>
      <c r="Q640" s="36"/>
      <c r="R640" s="36">
        <v>27200</v>
      </c>
      <c r="S640" s="142">
        <v>28200</v>
      </c>
      <c r="T640" s="143">
        <v>33300</v>
      </c>
      <c r="U640" s="143">
        <v>36400</v>
      </c>
      <c r="V640" s="143"/>
      <c r="W640" s="30">
        <v>71100</v>
      </c>
      <c r="X640" s="30">
        <v>76800</v>
      </c>
      <c r="Y640" s="31">
        <v>85200</v>
      </c>
      <c r="Z640" s="31">
        <v>89900</v>
      </c>
      <c r="AA640" s="31"/>
      <c r="AB640" s="31">
        <v>95400</v>
      </c>
      <c r="AC640" s="31">
        <v>101200</v>
      </c>
      <c r="AD640" s="31">
        <v>112600</v>
      </c>
      <c r="AE640" s="30">
        <v>155900</v>
      </c>
      <c r="AF640" s="30"/>
      <c r="AG640" s="37">
        <v>164300</v>
      </c>
      <c r="AH640" s="37">
        <v>184700</v>
      </c>
      <c r="AI640" s="30">
        <v>188500</v>
      </c>
      <c r="AJ640" s="3"/>
      <c r="AK640" s="3"/>
      <c r="AL640" s="3"/>
      <c r="AO640" s="1" t="str">
        <f t="shared" si="165"/>
        <v/>
      </c>
      <c r="AP640" s="50"/>
      <c r="AQ640" s="50" t="str">
        <f t="shared" si="166"/>
        <v/>
      </c>
      <c r="AR640" s="50"/>
      <c r="AS640" s="1" t="str">
        <f t="shared" si="167"/>
        <v/>
      </c>
      <c r="AU640" s="1" t="str">
        <f t="shared" si="168"/>
        <v/>
      </c>
      <c r="AW640" s="1" t="str">
        <f t="shared" si="169"/>
        <v/>
      </c>
      <c r="AY640" s="1" t="str">
        <f t="shared" si="170"/>
        <v/>
      </c>
      <c r="BA640" s="1" t="str">
        <f t="shared" si="171"/>
        <v/>
      </c>
      <c r="BC640" s="1" t="str">
        <f t="shared" si="172"/>
        <v/>
      </c>
    </row>
    <row r="641" spans="1:55" hidden="1">
      <c r="A641" s="1" t="s">
        <v>47</v>
      </c>
      <c r="C641" s="1" t="str">
        <f t="shared" si="173"/>
        <v/>
      </c>
      <c r="E641" s="1" t="str">
        <f t="shared" si="174"/>
        <v/>
      </c>
      <c r="F641" s="1">
        <v>49300</v>
      </c>
      <c r="G641" s="1">
        <v>57800</v>
      </c>
      <c r="H641" s="1">
        <v>44000</v>
      </c>
      <c r="I641" s="1">
        <v>69200</v>
      </c>
      <c r="K641" s="31">
        <v>23100</v>
      </c>
      <c r="L641" s="31"/>
      <c r="M641" s="31">
        <v>23400</v>
      </c>
      <c r="N641" s="34">
        <v>23800</v>
      </c>
      <c r="O641" s="34">
        <v>25000</v>
      </c>
      <c r="P641" s="31">
        <v>27100</v>
      </c>
      <c r="Q641" s="36"/>
      <c r="R641" s="36">
        <v>28000</v>
      </c>
      <c r="S641" s="142">
        <v>29300</v>
      </c>
      <c r="T641" s="143">
        <v>34300</v>
      </c>
      <c r="U641" s="143">
        <v>37500</v>
      </c>
      <c r="V641" s="143"/>
      <c r="W641" s="31">
        <v>73200</v>
      </c>
      <c r="X641" s="31">
        <v>79100</v>
      </c>
      <c r="Y641" s="31">
        <v>87800</v>
      </c>
      <c r="Z641" s="31">
        <v>92600</v>
      </c>
      <c r="AA641" s="31"/>
      <c r="AB641" s="31">
        <v>98300</v>
      </c>
      <c r="AC641" s="37">
        <v>104200</v>
      </c>
      <c r="AD641" s="37">
        <v>116000</v>
      </c>
      <c r="AE641" s="30">
        <v>160600</v>
      </c>
      <c r="AF641" s="30"/>
      <c r="AG641" s="30">
        <v>169200</v>
      </c>
      <c r="AH641" s="30">
        <v>190200</v>
      </c>
      <c r="AI641" s="30">
        <v>194200</v>
      </c>
      <c r="AJ641" s="3"/>
      <c r="AK641" s="3"/>
      <c r="AL641" s="3"/>
      <c r="AO641" s="1" t="str">
        <f t="shared" si="165"/>
        <v/>
      </c>
      <c r="AP641" s="50"/>
      <c r="AQ641" s="50" t="str">
        <f t="shared" si="166"/>
        <v/>
      </c>
      <c r="AR641" s="50"/>
      <c r="AS641" s="1" t="str">
        <f t="shared" si="167"/>
        <v/>
      </c>
      <c r="AU641" s="1" t="str">
        <f t="shared" si="168"/>
        <v/>
      </c>
      <c r="AW641" s="1" t="str">
        <f t="shared" si="169"/>
        <v/>
      </c>
      <c r="AY641" s="1" t="str">
        <f t="shared" si="170"/>
        <v/>
      </c>
      <c r="BA641" s="1" t="str">
        <f t="shared" si="171"/>
        <v/>
      </c>
      <c r="BC641" s="1" t="str">
        <f t="shared" si="172"/>
        <v/>
      </c>
    </row>
    <row r="642" spans="1:55" hidden="1">
      <c r="A642" s="1" t="s">
        <v>48</v>
      </c>
      <c r="C642" s="1" t="str">
        <f t="shared" si="173"/>
        <v/>
      </c>
      <c r="E642" s="1" t="str">
        <f t="shared" si="174"/>
        <v/>
      </c>
      <c r="F642" s="1">
        <v>50800</v>
      </c>
      <c r="G642" s="1">
        <v>59500</v>
      </c>
      <c r="H642" s="1">
        <v>45300</v>
      </c>
      <c r="I642" s="1">
        <v>71300</v>
      </c>
      <c r="K642" s="30">
        <v>23800</v>
      </c>
      <c r="L642" s="30"/>
      <c r="M642" s="30">
        <v>24100</v>
      </c>
      <c r="N642" s="34">
        <v>24500</v>
      </c>
      <c r="O642" s="34">
        <v>25800</v>
      </c>
      <c r="P642" s="31">
        <v>27900</v>
      </c>
      <c r="Q642" s="36"/>
      <c r="R642" s="36">
        <v>28800</v>
      </c>
      <c r="S642" s="142">
        <v>30200</v>
      </c>
      <c r="T642" s="143">
        <v>35300</v>
      </c>
      <c r="U642" s="143">
        <v>38600</v>
      </c>
      <c r="V642" s="143"/>
      <c r="W642" s="31">
        <v>75400</v>
      </c>
      <c r="X642" s="31">
        <v>81500</v>
      </c>
      <c r="Y642" s="30">
        <v>90400</v>
      </c>
      <c r="Z642" s="30">
        <v>95400</v>
      </c>
      <c r="AA642" s="30"/>
      <c r="AB642" s="30">
        <v>101200</v>
      </c>
      <c r="AC642" s="37">
        <v>107300</v>
      </c>
      <c r="AD642" s="37">
        <v>119500</v>
      </c>
      <c r="AE642" s="30">
        <v>165400</v>
      </c>
      <c r="AF642" s="30"/>
      <c r="AG642" s="37">
        <v>174300</v>
      </c>
      <c r="AH642" s="37">
        <v>195900</v>
      </c>
      <c r="AI642" s="37">
        <v>200000</v>
      </c>
      <c r="AJ642" s="3"/>
      <c r="AK642" s="3"/>
      <c r="AL642" s="3"/>
      <c r="AO642" s="1" t="str">
        <f t="shared" si="165"/>
        <v/>
      </c>
      <c r="AP642" s="50"/>
      <c r="AQ642" s="50" t="str">
        <f t="shared" si="166"/>
        <v/>
      </c>
      <c r="AR642" s="50"/>
      <c r="AS642" s="1" t="str">
        <f t="shared" si="167"/>
        <v/>
      </c>
      <c r="AU642" s="1" t="str">
        <f t="shared" si="168"/>
        <v/>
      </c>
      <c r="AW642" s="1" t="str">
        <f t="shared" si="169"/>
        <v/>
      </c>
      <c r="AY642" s="1" t="str">
        <f t="shared" si="170"/>
        <v/>
      </c>
      <c r="BA642" s="1" t="str">
        <f t="shared" si="171"/>
        <v/>
      </c>
      <c r="BC642" s="1" t="str">
        <f t="shared" si="172"/>
        <v/>
      </c>
    </row>
    <row r="643" spans="1:55" hidden="1">
      <c r="C643" s="1" t="str">
        <f t="shared" si="173"/>
        <v/>
      </c>
      <c r="E643" s="1" t="str">
        <f t="shared" si="174"/>
        <v/>
      </c>
      <c r="F643" s="1">
        <v>52300</v>
      </c>
      <c r="G643" s="1">
        <v>61300</v>
      </c>
      <c r="H643" s="1">
        <v>46700</v>
      </c>
      <c r="I643" s="1">
        <v>73400</v>
      </c>
      <c r="K643" s="31">
        <v>24500</v>
      </c>
      <c r="L643" s="31"/>
      <c r="M643" s="31">
        <v>24800</v>
      </c>
      <c r="N643" s="31">
        <v>25200</v>
      </c>
      <c r="O643" s="31">
        <v>26600</v>
      </c>
      <c r="P643" s="31">
        <v>28700</v>
      </c>
      <c r="Q643" s="36"/>
      <c r="R643" s="36">
        <v>29700</v>
      </c>
      <c r="S643" s="142">
        <v>31100</v>
      </c>
      <c r="T643" s="143">
        <v>36400</v>
      </c>
      <c r="U643" s="143">
        <v>39800</v>
      </c>
      <c r="V643" s="143"/>
      <c r="W643" s="31">
        <v>77700</v>
      </c>
      <c r="X643" s="31">
        <v>83900</v>
      </c>
      <c r="Y643" s="31">
        <v>93100</v>
      </c>
      <c r="Z643" s="31">
        <v>98300</v>
      </c>
      <c r="AA643" s="31"/>
      <c r="AB643" s="31">
        <v>104200</v>
      </c>
      <c r="AC643" s="37">
        <v>110500</v>
      </c>
      <c r="AD643" s="37">
        <v>123100</v>
      </c>
      <c r="AE643" s="30">
        <v>170400</v>
      </c>
      <c r="AF643" s="30"/>
      <c r="AG643" s="30">
        <v>179500</v>
      </c>
      <c r="AH643" s="30">
        <v>201800</v>
      </c>
      <c r="AI643" s="37">
        <v>206000</v>
      </c>
      <c r="AJ643" s="3"/>
      <c r="AK643" s="3"/>
      <c r="AL643" s="3"/>
      <c r="AO643" s="1" t="str">
        <f t="shared" si="165"/>
        <v/>
      </c>
      <c r="AP643" s="50"/>
      <c r="AQ643" s="50" t="str">
        <f t="shared" si="166"/>
        <v/>
      </c>
      <c r="AR643" s="50"/>
      <c r="AS643" s="1" t="str">
        <f t="shared" si="167"/>
        <v/>
      </c>
      <c r="AU643" s="1" t="str">
        <f t="shared" si="168"/>
        <v/>
      </c>
      <c r="AW643" s="1" t="str">
        <f t="shared" si="169"/>
        <v/>
      </c>
      <c r="AY643" s="1" t="str">
        <f t="shared" si="170"/>
        <v/>
      </c>
      <c r="BA643" s="1" t="str">
        <f t="shared" si="171"/>
        <v/>
      </c>
      <c r="BC643" s="1" t="str">
        <f t="shared" si="172"/>
        <v/>
      </c>
    </row>
    <row r="644" spans="1:55" hidden="1">
      <c r="C644" s="1" t="str">
        <f t="shared" si="173"/>
        <v/>
      </c>
      <c r="E644" s="1" t="str">
        <f t="shared" si="174"/>
        <v/>
      </c>
      <c r="F644" s="1">
        <v>53900</v>
      </c>
      <c r="G644" s="1">
        <v>63100</v>
      </c>
      <c r="H644" s="1">
        <v>48100</v>
      </c>
      <c r="I644" s="1">
        <v>75600</v>
      </c>
      <c r="K644" s="31">
        <v>25200</v>
      </c>
      <c r="L644" s="31"/>
      <c r="M644" s="31">
        <v>25500</v>
      </c>
      <c r="N644" s="34">
        <v>26000</v>
      </c>
      <c r="O644" s="30">
        <v>27400</v>
      </c>
      <c r="P644" s="31">
        <v>29600</v>
      </c>
      <c r="Q644" s="36"/>
      <c r="R644" s="36">
        <v>30600</v>
      </c>
      <c r="S644" s="142">
        <v>32000</v>
      </c>
      <c r="T644" s="143">
        <v>37500</v>
      </c>
      <c r="U644" s="143">
        <v>41000</v>
      </c>
      <c r="V644" s="143"/>
      <c r="W644" s="31">
        <v>80000</v>
      </c>
      <c r="X644" s="31">
        <v>86400</v>
      </c>
      <c r="Y644" s="30">
        <v>95900</v>
      </c>
      <c r="Z644" s="30">
        <v>101200</v>
      </c>
      <c r="AA644" s="30"/>
      <c r="AB644" s="30">
        <v>107300</v>
      </c>
      <c r="AC644" s="30">
        <v>113800</v>
      </c>
      <c r="AD644" s="30">
        <v>126800</v>
      </c>
      <c r="AE644" s="30">
        <v>175500</v>
      </c>
      <c r="AF644" s="30"/>
      <c r="AG644" s="30">
        <v>184900</v>
      </c>
      <c r="AH644" s="30">
        <v>207900</v>
      </c>
      <c r="AI644" s="31">
        <v>212200</v>
      </c>
      <c r="AJ644" s="3"/>
      <c r="AK644" s="3"/>
      <c r="AL644" s="3"/>
      <c r="AO644" s="1" t="str">
        <f t="shared" si="165"/>
        <v/>
      </c>
      <c r="AP644" s="50"/>
      <c r="AQ644" s="50" t="str">
        <f t="shared" si="166"/>
        <v/>
      </c>
      <c r="AR644" s="50"/>
      <c r="AS644" s="1" t="str">
        <f t="shared" si="167"/>
        <v/>
      </c>
      <c r="AU644" s="1" t="str">
        <f t="shared" si="168"/>
        <v/>
      </c>
      <c r="AW644" s="1" t="str">
        <f t="shared" si="169"/>
        <v/>
      </c>
      <c r="AY644" s="1" t="str">
        <f t="shared" si="170"/>
        <v/>
      </c>
      <c r="BA644" s="1" t="str">
        <f t="shared" si="171"/>
        <v/>
      </c>
      <c r="BC644" s="1" t="str">
        <f t="shared" si="172"/>
        <v/>
      </c>
    </row>
    <row r="645" spans="1:55" hidden="1">
      <c r="C645" s="1" t="str">
        <f t="shared" si="173"/>
        <v/>
      </c>
      <c r="E645" s="1" t="str">
        <f t="shared" si="174"/>
        <v/>
      </c>
      <c r="F645" s="1">
        <v>55500</v>
      </c>
      <c r="G645" s="1">
        <v>65000</v>
      </c>
      <c r="H645" s="1">
        <v>49500</v>
      </c>
      <c r="I645" s="1">
        <v>77900</v>
      </c>
      <c r="K645" s="31">
        <v>26000</v>
      </c>
      <c r="L645" s="31"/>
      <c r="M645" s="31">
        <v>26300</v>
      </c>
      <c r="N645" s="34">
        <v>26800</v>
      </c>
      <c r="O645" s="31">
        <v>28200</v>
      </c>
      <c r="P645" s="31">
        <v>30500</v>
      </c>
      <c r="Q645" s="36"/>
      <c r="R645" s="36">
        <v>31500</v>
      </c>
      <c r="S645" s="142">
        <v>33000</v>
      </c>
      <c r="T645" s="143">
        <v>38600</v>
      </c>
      <c r="U645" s="143">
        <v>42200</v>
      </c>
      <c r="V645" s="143"/>
      <c r="W645" s="31">
        <v>82400</v>
      </c>
      <c r="X645" s="31">
        <v>89000</v>
      </c>
      <c r="Y645" s="31">
        <v>98800</v>
      </c>
      <c r="Z645" s="31">
        <v>104200</v>
      </c>
      <c r="AA645" s="31"/>
      <c r="AB645" s="31">
        <v>110500</v>
      </c>
      <c r="AC645" s="37">
        <v>117200</v>
      </c>
      <c r="AD645" s="37">
        <v>130600</v>
      </c>
      <c r="AE645" s="30">
        <v>180800</v>
      </c>
      <c r="AF645" s="30"/>
      <c r="AG645" s="37">
        <v>190400</v>
      </c>
      <c r="AH645" s="37">
        <v>214100</v>
      </c>
      <c r="AI645" s="30">
        <v>218600</v>
      </c>
      <c r="AJ645" s="3"/>
      <c r="AK645" s="3"/>
      <c r="AL645" s="3"/>
      <c r="AO645" s="1" t="str">
        <f t="shared" si="165"/>
        <v/>
      </c>
      <c r="AP645" s="50"/>
      <c r="AQ645" s="50" t="str">
        <f t="shared" si="166"/>
        <v/>
      </c>
      <c r="AR645" s="50"/>
      <c r="AS645" s="1" t="str">
        <f t="shared" si="167"/>
        <v/>
      </c>
      <c r="AU645" s="1" t="str">
        <f t="shared" si="168"/>
        <v/>
      </c>
      <c r="AW645" s="1" t="str">
        <f t="shared" si="169"/>
        <v/>
      </c>
      <c r="AY645" s="1" t="str">
        <f t="shared" si="170"/>
        <v/>
      </c>
      <c r="BA645" s="1" t="str">
        <f t="shared" si="171"/>
        <v/>
      </c>
      <c r="BC645" s="1" t="str">
        <f t="shared" si="172"/>
        <v/>
      </c>
    </row>
    <row r="646" spans="1:55" hidden="1">
      <c r="C646" s="1" t="str">
        <f t="shared" si="173"/>
        <v/>
      </c>
      <c r="E646" s="1" t="str">
        <f t="shared" si="174"/>
        <v/>
      </c>
      <c r="F646" s="1">
        <v>57200</v>
      </c>
      <c r="G646" s="1">
        <v>67000</v>
      </c>
      <c r="H646" s="1">
        <v>51000</v>
      </c>
      <c r="I646" s="1">
        <v>80200</v>
      </c>
      <c r="K646" s="31">
        <v>26800</v>
      </c>
      <c r="L646" s="31"/>
      <c r="M646" s="31">
        <v>27100</v>
      </c>
      <c r="N646" s="31">
        <v>27600</v>
      </c>
      <c r="O646" s="31">
        <v>29000</v>
      </c>
      <c r="P646" s="31">
        <v>31400</v>
      </c>
      <c r="Q646" s="36"/>
      <c r="R646" s="36">
        <v>32400</v>
      </c>
      <c r="S646" s="142">
        <v>34000</v>
      </c>
      <c r="T646" s="143">
        <v>39800</v>
      </c>
      <c r="U646" s="143">
        <v>43500</v>
      </c>
      <c r="V646" s="143"/>
      <c r="W646" s="31">
        <v>84900</v>
      </c>
      <c r="X646" s="31">
        <v>91700</v>
      </c>
      <c r="Y646" s="37">
        <v>101800</v>
      </c>
      <c r="Z646" s="37">
        <v>107300</v>
      </c>
      <c r="AA646" s="37"/>
      <c r="AB646" s="37">
        <v>113800</v>
      </c>
      <c r="AC646" s="30">
        <v>120700</v>
      </c>
      <c r="AD646" s="30">
        <v>134500</v>
      </c>
      <c r="AE646" s="30">
        <v>186200</v>
      </c>
      <c r="AF646" s="30"/>
      <c r="AG646" s="37">
        <v>196100</v>
      </c>
      <c r="AH646" s="37"/>
      <c r="AI646" s="30"/>
      <c r="AJ646" s="3"/>
      <c r="AK646" s="3"/>
      <c r="AL646" s="3"/>
      <c r="AO646" s="1" t="str">
        <f t="shared" si="165"/>
        <v/>
      </c>
      <c r="AP646" s="50"/>
      <c r="AQ646" s="50" t="str">
        <f t="shared" si="166"/>
        <v/>
      </c>
      <c r="AR646" s="50"/>
      <c r="AS646" s="1" t="str">
        <f t="shared" si="167"/>
        <v/>
      </c>
      <c r="AU646" s="1" t="str">
        <f t="shared" si="168"/>
        <v/>
      </c>
      <c r="AW646" s="1" t="str">
        <f t="shared" si="169"/>
        <v/>
      </c>
      <c r="AY646" s="1" t="str">
        <f t="shared" si="170"/>
        <v/>
      </c>
      <c r="BA646" s="1" t="str">
        <f t="shared" si="171"/>
        <v/>
      </c>
      <c r="BC646" s="1" t="str">
        <f t="shared" si="172"/>
        <v/>
      </c>
    </row>
    <row r="647" spans="1:55" hidden="1">
      <c r="C647" s="1" t="str">
        <f t="shared" si="173"/>
        <v/>
      </c>
      <c r="E647" s="1" t="str">
        <f t="shared" si="174"/>
        <v/>
      </c>
      <c r="F647" s="1">
        <v>58900</v>
      </c>
      <c r="G647" s="1">
        <v>69000</v>
      </c>
      <c r="H647" s="1">
        <v>52500</v>
      </c>
      <c r="I647" s="1">
        <v>82600</v>
      </c>
      <c r="K647" s="31">
        <v>27600</v>
      </c>
      <c r="L647" s="31"/>
      <c r="M647" s="31">
        <v>27900</v>
      </c>
      <c r="N647" s="30">
        <v>28400</v>
      </c>
      <c r="O647" s="31">
        <v>29900</v>
      </c>
      <c r="P647" s="31">
        <v>32300</v>
      </c>
      <c r="Q647" s="36"/>
      <c r="R647" s="36">
        <v>33400</v>
      </c>
      <c r="S647" s="142">
        <v>35000</v>
      </c>
      <c r="T647" s="143">
        <v>41000</v>
      </c>
      <c r="U647" s="143">
        <v>44800</v>
      </c>
      <c r="V647" s="143"/>
      <c r="W647" s="31">
        <v>87400</v>
      </c>
      <c r="X647" s="31">
        <v>94500</v>
      </c>
      <c r="Y647" s="37">
        <v>104900</v>
      </c>
      <c r="Z647" s="37">
        <v>110500</v>
      </c>
      <c r="AA647" s="37"/>
      <c r="AB647" s="37">
        <v>117200</v>
      </c>
      <c r="AC647" s="37">
        <v>124300</v>
      </c>
      <c r="AD647" s="37">
        <v>138500</v>
      </c>
      <c r="AE647" s="30">
        <v>191800</v>
      </c>
      <c r="AF647" s="30"/>
      <c r="AG647" s="31">
        <v>202000</v>
      </c>
      <c r="AH647" s="31"/>
      <c r="AI647" s="148"/>
      <c r="AJ647" s="3"/>
      <c r="AK647" s="3"/>
      <c r="AL647" s="3"/>
      <c r="AO647" s="1" t="str">
        <f t="shared" si="165"/>
        <v/>
      </c>
      <c r="AP647" s="50"/>
      <c r="AQ647" s="50" t="str">
        <f t="shared" si="166"/>
        <v/>
      </c>
      <c r="AR647" s="50"/>
      <c r="AS647" s="1" t="str">
        <f t="shared" si="167"/>
        <v/>
      </c>
      <c r="AU647" s="1" t="str">
        <f t="shared" si="168"/>
        <v/>
      </c>
      <c r="AW647" s="1" t="str">
        <f t="shared" si="169"/>
        <v/>
      </c>
      <c r="AY647" s="1" t="str">
        <f t="shared" si="170"/>
        <v/>
      </c>
      <c r="BA647" s="1" t="str">
        <f t="shared" si="171"/>
        <v/>
      </c>
      <c r="BC647" s="1" t="str">
        <f t="shared" si="172"/>
        <v/>
      </c>
    </row>
    <row r="648" spans="1:55" hidden="1">
      <c r="C648" s="1" t="str">
        <f t="shared" si="173"/>
        <v/>
      </c>
      <c r="E648" s="1" t="str">
        <f t="shared" si="174"/>
        <v/>
      </c>
      <c r="F648" s="1">
        <v>60700</v>
      </c>
      <c r="G648" s="1">
        <v>71100</v>
      </c>
      <c r="H648" s="1">
        <v>54100</v>
      </c>
      <c r="I648" s="1">
        <v>85100</v>
      </c>
      <c r="K648" s="31">
        <v>28400</v>
      </c>
      <c r="L648" s="31"/>
      <c r="M648" s="31">
        <v>28700</v>
      </c>
      <c r="N648" s="31">
        <v>29300</v>
      </c>
      <c r="O648" s="31">
        <v>30800</v>
      </c>
      <c r="P648" s="31">
        <v>33300</v>
      </c>
      <c r="Q648" s="36"/>
      <c r="R648" s="36">
        <v>34400</v>
      </c>
      <c r="S648" s="142">
        <v>36100</v>
      </c>
      <c r="T648" s="143">
        <v>42200</v>
      </c>
      <c r="U648" s="143">
        <v>46100</v>
      </c>
      <c r="V648" s="143"/>
      <c r="W648" s="31">
        <v>90000</v>
      </c>
      <c r="X648" s="31">
        <v>97300</v>
      </c>
      <c r="Y648" s="37">
        <v>108000</v>
      </c>
      <c r="Z648" s="37">
        <v>113800</v>
      </c>
      <c r="AA648" s="37"/>
      <c r="AB648" s="37">
        <v>120700</v>
      </c>
      <c r="AC648" s="37">
        <v>128000</v>
      </c>
      <c r="AD648" s="37">
        <v>142700</v>
      </c>
      <c r="AE648" s="30">
        <v>197600</v>
      </c>
      <c r="AF648" s="30"/>
      <c r="AG648" s="30">
        <v>208100</v>
      </c>
      <c r="AH648" s="30"/>
      <c r="AI648" s="148"/>
      <c r="AJ648" s="3"/>
      <c r="AK648" s="3"/>
      <c r="AL648" s="3"/>
      <c r="AO648" s="1" t="str">
        <f t="shared" si="165"/>
        <v/>
      </c>
      <c r="AP648" s="50"/>
      <c r="AQ648" s="50" t="str">
        <f t="shared" si="166"/>
        <v/>
      </c>
      <c r="AR648" s="50"/>
      <c r="AS648" s="1" t="str">
        <f t="shared" si="167"/>
        <v/>
      </c>
      <c r="AU648" s="1" t="str">
        <f t="shared" si="168"/>
        <v/>
      </c>
      <c r="AW648" s="1" t="str">
        <f t="shared" si="169"/>
        <v/>
      </c>
      <c r="AY648" s="1" t="str">
        <f t="shared" si="170"/>
        <v/>
      </c>
      <c r="BA648" s="1" t="str">
        <f t="shared" si="171"/>
        <v/>
      </c>
      <c r="BC648" s="1" t="str">
        <f t="shared" si="172"/>
        <v/>
      </c>
    </row>
    <row r="649" spans="1:55" hidden="1">
      <c r="C649" s="1" t="str">
        <f t="shared" si="173"/>
        <v/>
      </c>
      <c r="E649" s="1" t="str">
        <f t="shared" si="174"/>
        <v/>
      </c>
      <c r="F649" s="1">
        <v>62500</v>
      </c>
      <c r="G649" s="1">
        <v>73200</v>
      </c>
      <c r="H649" s="1">
        <v>55700</v>
      </c>
      <c r="I649" s="1">
        <v>87700</v>
      </c>
      <c r="K649" s="31">
        <v>29300</v>
      </c>
      <c r="L649" s="31"/>
      <c r="M649" s="31">
        <v>29600</v>
      </c>
      <c r="N649" s="31">
        <v>30200</v>
      </c>
      <c r="O649" s="31">
        <v>31700</v>
      </c>
      <c r="P649" s="31">
        <v>34300</v>
      </c>
      <c r="Q649" s="36"/>
      <c r="R649" s="36">
        <v>35400</v>
      </c>
      <c r="S649" s="142">
        <v>37200</v>
      </c>
      <c r="T649" s="143">
        <v>43500</v>
      </c>
      <c r="U649" s="143">
        <v>47500</v>
      </c>
      <c r="V649" s="143"/>
      <c r="W649" s="31">
        <v>92700</v>
      </c>
      <c r="X649" s="31">
        <v>100200</v>
      </c>
      <c r="Y649" s="30">
        <v>111200</v>
      </c>
      <c r="Z649" s="30">
        <v>117200</v>
      </c>
      <c r="AA649" s="30"/>
      <c r="AB649" s="30">
        <v>124300</v>
      </c>
      <c r="AC649" s="37">
        <v>131800</v>
      </c>
      <c r="AD649" s="37">
        <v>147000</v>
      </c>
      <c r="AE649" s="34">
        <v>203500</v>
      </c>
      <c r="AF649" s="34"/>
      <c r="AG649" s="30"/>
      <c r="AH649" s="30"/>
      <c r="AI649" s="148"/>
      <c r="AJ649" s="3"/>
      <c r="AK649" s="3"/>
      <c r="AL649" s="3"/>
      <c r="AO649" s="1" t="str">
        <f t="shared" si="165"/>
        <v/>
      </c>
      <c r="AP649" s="50"/>
      <c r="AQ649" s="50" t="str">
        <f t="shared" si="166"/>
        <v/>
      </c>
      <c r="AR649" s="50"/>
      <c r="AS649" s="1" t="str">
        <f t="shared" si="167"/>
        <v/>
      </c>
      <c r="AU649" s="1" t="str">
        <f t="shared" si="168"/>
        <v/>
      </c>
      <c r="AW649" s="1" t="str">
        <f t="shared" si="169"/>
        <v/>
      </c>
      <c r="AY649" s="1" t="str">
        <f t="shared" si="170"/>
        <v/>
      </c>
      <c r="BA649" s="1" t="str">
        <f t="shared" si="171"/>
        <v/>
      </c>
      <c r="BC649" s="1" t="str">
        <f t="shared" si="172"/>
        <v/>
      </c>
    </row>
    <row r="650" spans="1:55" hidden="1">
      <c r="C650" s="1" t="str">
        <f t="shared" si="173"/>
        <v/>
      </c>
      <c r="E650" s="1" t="str">
        <f t="shared" si="174"/>
        <v/>
      </c>
      <c r="F650" s="1">
        <v>64400</v>
      </c>
      <c r="G650" s="1">
        <v>75400</v>
      </c>
      <c r="H650" s="1">
        <v>57400</v>
      </c>
      <c r="I650" s="1">
        <v>90300</v>
      </c>
      <c r="K650" s="31">
        <v>30200</v>
      </c>
      <c r="L650" s="31"/>
      <c r="M650" s="31">
        <v>30500</v>
      </c>
      <c r="N650" s="31">
        <v>31100</v>
      </c>
      <c r="O650" s="31">
        <v>32700</v>
      </c>
      <c r="P650" s="31">
        <v>35300</v>
      </c>
      <c r="Q650" s="36"/>
      <c r="R650" s="36">
        <v>36500</v>
      </c>
      <c r="S650" s="142">
        <v>38300</v>
      </c>
      <c r="T650" s="143">
        <v>44800</v>
      </c>
      <c r="U650" s="143">
        <v>48900</v>
      </c>
      <c r="V650" s="143"/>
      <c r="W650" s="31">
        <v>95500</v>
      </c>
      <c r="X650" s="31">
        <v>103200</v>
      </c>
      <c r="Y650" s="30">
        <v>114500</v>
      </c>
      <c r="Z650" s="30">
        <v>120700</v>
      </c>
      <c r="AA650" s="30"/>
      <c r="AB650" s="30">
        <v>128000</v>
      </c>
      <c r="AC650" s="30">
        <v>135800</v>
      </c>
      <c r="AD650" s="30">
        <v>151400</v>
      </c>
      <c r="AE650" s="34"/>
      <c r="AF650" s="34"/>
      <c r="AG650" s="148"/>
      <c r="AH650" s="148"/>
      <c r="AI650" s="148"/>
      <c r="AJ650" s="3"/>
      <c r="AK650" s="3"/>
      <c r="AL650" s="3"/>
      <c r="AO650" s="1" t="str">
        <f t="shared" si="165"/>
        <v/>
      </c>
      <c r="AP650" s="50"/>
      <c r="AQ650" s="50" t="str">
        <f t="shared" si="166"/>
        <v/>
      </c>
      <c r="AR650" s="50"/>
      <c r="AS650" s="1" t="str">
        <f t="shared" si="167"/>
        <v/>
      </c>
      <c r="AU650" s="1" t="str">
        <f t="shared" si="168"/>
        <v/>
      </c>
      <c r="AW650" s="1" t="str">
        <f t="shared" si="169"/>
        <v/>
      </c>
      <c r="AY650" s="1" t="str">
        <f t="shared" si="170"/>
        <v/>
      </c>
      <c r="BA650" s="1" t="str">
        <f t="shared" si="171"/>
        <v/>
      </c>
      <c r="BC650" s="1" t="str">
        <f t="shared" si="172"/>
        <v/>
      </c>
    </row>
    <row r="651" spans="1:55" hidden="1">
      <c r="C651" s="1" t="str">
        <f t="shared" si="173"/>
        <v/>
      </c>
      <c r="E651" s="1" t="str">
        <f t="shared" si="174"/>
        <v/>
      </c>
      <c r="F651" s="1">
        <v>66300</v>
      </c>
      <c r="G651" s="1">
        <v>77700</v>
      </c>
      <c r="H651" s="1">
        <v>59100</v>
      </c>
      <c r="I651" s="1">
        <v>93000</v>
      </c>
      <c r="K651" s="34">
        <v>31100</v>
      </c>
      <c r="L651" s="34"/>
      <c r="M651" s="34">
        <v>31400</v>
      </c>
      <c r="N651" s="31">
        <v>32000</v>
      </c>
      <c r="O651" s="31">
        <v>33700</v>
      </c>
      <c r="P651" s="31">
        <v>36400</v>
      </c>
      <c r="Q651" s="36"/>
      <c r="R651" s="36">
        <v>37600</v>
      </c>
      <c r="S651" s="142">
        <v>39400</v>
      </c>
      <c r="T651" s="143">
        <v>46100</v>
      </c>
      <c r="U651" s="143">
        <v>50400</v>
      </c>
      <c r="V651" s="143"/>
      <c r="W651" s="31">
        <v>98400</v>
      </c>
      <c r="X651" s="31">
        <v>106300</v>
      </c>
      <c r="Y651" s="30">
        <v>117900</v>
      </c>
      <c r="Z651" s="30">
        <v>124300</v>
      </c>
      <c r="AA651" s="30"/>
      <c r="AB651" s="30">
        <v>131800</v>
      </c>
      <c r="AC651" s="37">
        <v>139900</v>
      </c>
      <c r="AD651" s="37">
        <v>155900</v>
      </c>
      <c r="AE651" s="30"/>
      <c r="AF651" s="30"/>
      <c r="AG651" s="148"/>
      <c r="AH651" s="148"/>
      <c r="AI651" s="148"/>
      <c r="AJ651" s="3"/>
      <c r="AK651" s="3"/>
      <c r="AL651" s="3"/>
      <c r="AO651" s="1" t="str">
        <f t="shared" si="165"/>
        <v/>
      </c>
      <c r="AP651" s="50"/>
      <c r="AQ651" s="50" t="str">
        <f t="shared" si="166"/>
        <v/>
      </c>
      <c r="AR651" s="50"/>
      <c r="AS651" s="1" t="str">
        <f t="shared" si="167"/>
        <v/>
      </c>
      <c r="AU651" s="1" t="str">
        <f t="shared" si="168"/>
        <v/>
      </c>
      <c r="AW651" s="1" t="str">
        <f t="shared" si="169"/>
        <v/>
      </c>
      <c r="AY651" s="1" t="str">
        <f t="shared" si="170"/>
        <v/>
      </c>
      <c r="BA651" s="1" t="str">
        <f t="shared" si="171"/>
        <v/>
      </c>
      <c r="BC651" s="1" t="str">
        <f t="shared" si="172"/>
        <v/>
      </c>
    </row>
    <row r="652" spans="1:55" hidden="1">
      <c r="C652" s="1" t="str">
        <f t="shared" si="173"/>
        <v/>
      </c>
      <c r="E652" s="1" t="str">
        <f t="shared" si="174"/>
        <v/>
      </c>
      <c r="F652" s="31">
        <v>68300</v>
      </c>
      <c r="G652" s="35">
        <v>80000</v>
      </c>
      <c r="H652" s="30">
        <v>60900</v>
      </c>
      <c r="I652" s="31">
        <v>95800</v>
      </c>
      <c r="J652" s="31"/>
      <c r="K652" s="34">
        <v>32000</v>
      </c>
      <c r="L652" s="34"/>
      <c r="M652" s="34">
        <v>32300</v>
      </c>
      <c r="N652" s="31">
        <v>33000</v>
      </c>
      <c r="O652" s="31">
        <v>34700</v>
      </c>
      <c r="P652" s="30">
        <v>37500</v>
      </c>
      <c r="Q652" s="35"/>
      <c r="R652" s="35">
        <v>38700</v>
      </c>
      <c r="S652" s="142">
        <v>40600</v>
      </c>
      <c r="T652" s="144">
        <v>47500</v>
      </c>
      <c r="U652" s="144">
        <v>51900</v>
      </c>
      <c r="V652" s="144"/>
      <c r="W652" s="37">
        <v>101400</v>
      </c>
      <c r="X652" s="37">
        <v>109500</v>
      </c>
      <c r="Y652" s="37">
        <v>121400</v>
      </c>
      <c r="Z652" s="37">
        <v>128000</v>
      </c>
      <c r="AA652" s="37"/>
      <c r="AB652" s="37">
        <v>135800</v>
      </c>
      <c r="AC652" s="37">
        <v>144100</v>
      </c>
      <c r="AD652" s="37">
        <v>160600</v>
      </c>
      <c r="AE652" s="148"/>
      <c r="AF652" s="148"/>
      <c r="AG652" s="148"/>
      <c r="AH652" s="148"/>
      <c r="AI652" s="148"/>
      <c r="AJ652" s="3"/>
      <c r="AK652" s="3"/>
      <c r="AL652" s="3"/>
      <c r="AO652" s="1" t="str">
        <f t="shared" si="165"/>
        <v/>
      </c>
      <c r="AP652" s="50"/>
      <c r="AQ652" s="50" t="str">
        <f t="shared" si="166"/>
        <v/>
      </c>
      <c r="AR652" s="50"/>
      <c r="AS652" s="1" t="str">
        <f t="shared" si="167"/>
        <v/>
      </c>
      <c r="AU652" s="1" t="str">
        <f t="shared" si="168"/>
        <v/>
      </c>
      <c r="AW652" s="1" t="str">
        <f t="shared" si="169"/>
        <v/>
      </c>
      <c r="AY652" s="1" t="str">
        <f t="shared" si="170"/>
        <v/>
      </c>
      <c r="BA652" s="1" t="str">
        <f t="shared" si="171"/>
        <v/>
      </c>
      <c r="BC652" s="1" t="str">
        <f t="shared" si="172"/>
        <v/>
      </c>
    </row>
    <row r="653" spans="1:55" hidden="1">
      <c r="C653" s="1" t="str">
        <f t="shared" si="173"/>
        <v/>
      </c>
      <c r="E653" s="1" t="str">
        <f t="shared" si="174"/>
        <v/>
      </c>
      <c r="F653" s="31">
        <v>70300</v>
      </c>
      <c r="G653" s="36">
        <v>82400</v>
      </c>
      <c r="H653" s="31">
        <v>62700</v>
      </c>
      <c r="I653" s="31">
        <v>98700</v>
      </c>
      <c r="J653" s="31"/>
      <c r="K653" s="31">
        <v>33000</v>
      </c>
      <c r="L653" s="31"/>
      <c r="M653" s="31">
        <v>33300</v>
      </c>
      <c r="N653" s="31">
        <v>34000</v>
      </c>
      <c r="O653" s="31">
        <v>35700</v>
      </c>
      <c r="P653" s="31">
        <v>38600</v>
      </c>
      <c r="Q653" s="36"/>
      <c r="R653" s="36">
        <v>39900</v>
      </c>
      <c r="S653" s="142">
        <v>41800</v>
      </c>
      <c r="T653" s="143">
        <v>48900</v>
      </c>
      <c r="U653" s="143">
        <v>53500</v>
      </c>
      <c r="V653" s="143"/>
      <c r="W653" s="37">
        <v>104400</v>
      </c>
      <c r="X653" s="37">
        <v>112800</v>
      </c>
      <c r="Y653" s="37">
        <v>125000</v>
      </c>
      <c r="Z653" s="37">
        <v>131800</v>
      </c>
      <c r="AA653" s="37"/>
      <c r="AB653" s="37">
        <v>139900</v>
      </c>
      <c r="AC653" s="37">
        <v>148400</v>
      </c>
      <c r="AD653" s="37">
        <v>165400</v>
      </c>
      <c r="AE653" s="148"/>
      <c r="AF653" s="148"/>
      <c r="AG653" s="148"/>
      <c r="AH653" s="148"/>
      <c r="AI653" s="148"/>
      <c r="AJ653" s="3"/>
      <c r="AK653" s="3"/>
      <c r="AL653" s="3"/>
      <c r="AO653" s="1" t="str">
        <f t="shared" si="165"/>
        <v/>
      </c>
      <c r="AP653" s="50"/>
      <c r="AQ653" s="50" t="str">
        <f t="shared" si="166"/>
        <v/>
      </c>
      <c r="AR653" s="50"/>
      <c r="AS653" s="1" t="str">
        <f t="shared" si="167"/>
        <v/>
      </c>
      <c r="AU653" s="1" t="str">
        <f t="shared" si="168"/>
        <v/>
      </c>
      <c r="AW653" s="1" t="str">
        <f t="shared" si="169"/>
        <v/>
      </c>
      <c r="AY653" s="1" t="str">
        <f t="shared" si="170"/>
        <v/>
      </c>
      <c r="BA653" s="1" t="str">
        <f t="shared" si="171"/>
        <v/>
      </c>
      <c r="BC653" s="1" t="str">
        <f t="shared" si="172"/>
        <v/>
      </c>
    </row>
    <row r="654" spans="1:55" hidden="1">
      <c r="C654" s="1" t="str">
        <f t="shared" si="173"/>
        <v/>
      </c>
      <c r="E654" s="1" t="str">
        <f t="shared" si="174"/>
        <v/>
      </c>
      <c r="F654" s="30">
        <v>72400</v>
      </c>
      <c r="G654" s="35">
        <v>84900</v>
      </c>
      <c r="H654" s="31">
        <v>64600</v>
      </c>
      <c r="I654" s="37">
        <v>101700</v>
      </c>
      <c r="J654" s="37"/>
      <c r="K654" s="31">
        <v>34000</v>
      </c>
      <c r="L654" s="31"/>
      <c r="M654" s="31">
        <v>34300</v>
      </c>
      <c r="N654" s="31">
        <v>35000</v>
      </c>
      <c r="O654" s="30">
        <v>36800</v>
      </c>
      <c r="P654" s="31">
        <v>39800</v>
      </c>
      <c r="Q654" s="36"/>
      <c r="R654" s="36">
        <v>41100</v>
      </c>
      <c r="S654" s="142">
        <v>43300</v>
      </c>
      <c r="T654" s="143">
        <v>50400</v>
      </c>
      <c r="U654" s="143">
        <v>55100</v>
      </c>
      <c r="V654" s="143"/>
      <c r="W654" s="37">
        <v>107500</v>
      </c>
      <c r="X654" s="37">
        <v>116200</v>
      </c>
      <c r="Y654" s="30">
        <v>128800</v>
      </c>
      <c r="Z654" s="30">
        <v>135800</v>
      </c>
      <c r="AA654" s="30"/>
      <c r="AB654" s="30">
        <v>144100</v>
      </c>
      <c r="AC654" s="30">
        <v>152900</v>
      </c>
      <c r="AD654" s="30">
        <v>170400</v>
      </c>
      <c r="AE654" s="3"/>
      <c r="AF654" s="3"/>
      <c r="AG654" s="3"/>
      <c r="AH654" s="3"/>
      <c r="AI654" s="3"/>
      <c r="AJ654" s="3"/>
      <c r="AK654" s="3"/>
      <c r="AL654" s="3"/>
      <c r="AO654" s="1" t="str">
        <f t="shared" si="165"/>
        <v/>
      </c>
      <c r="AP654" s="50"/>
      <c r="AQ654" s="50" t="str">
        <f t="shared" si="166"/>
        <v/>
      </c>
      <c r="AR654" s="50"/>
      <c r="AS654" s="1" t="str">
        <f t="shared" si="167"/>
        <v/>
      </c>
      <c r="AU654" s="1" t="str">
        <f t="shared" si="168"/>
        <v/>
      </c>
      <c r="AW654" s="1" t="str">
        <f t="shared" si="169"/>
        <v/>
      </c>
      <c r="AY654" s="1" t="str">
        <f t="shared" si="170"/>
        <v/>
      </c>
      <c r="BA654" s="1" t="str">
        <f t="shared" si="171"/>
        <v/>
      </c>
      <c r="BC654" s="1" t="str">
        <f t="shared" si="172"/>
        <v/>
      </c>
    </row>
    <row r="655" spans="1:55" hidden="1">
      <c r="C655" s="1" t="str">
        <f t="shared" si="173"/>
        <v/>
      </c>
      <c r="E655" s="1" t="str">
        <f t="shared" si="174"/>
        <v/>
      </c>
      <c r="F655" s="31">
        <v>74600</v>
      </c>
      <c r="G655" s="35">
        <v>87400</v>
      </c>
      <c r="H655" s="31">
        <v>66500</v>
      </c>
      <c r="I655" s="37">
        <v>104800</v>
      </c>
      <c r="J655" s="37"/>
      <c r="K655" s="31">
        <v>35000</v>
      </c>
      <c r="L655" s="31"/>
      <c r="M655" s="31">
        <v>35300</v>
      </c>
      <c r="N655" s="31">
        <v>36100</v>
      </c>
      <c r="O655" s="31">
        <v>37900</v>
      </c>
      <c r="P655" s="34">
        <v>41000</v>
      </c>
      <c r="Q655" s="145"/>
      <c r="R655" s="145">
        <v>42300</v>
      </c>
      <c r="S655" s="142">
        <v>44400</v>
      </c>
      <c r="T655" s="146">
        <v>51900</v>
      </c>
      <c r="U655" s="146">
        <v>56800</v>
      </c>
      <c r="V655" s="146"/>
      <c r="W655" s="30">
        <v>110700</v>
      </c>
      <c r="X655" s="30">
        <v>119700</v>
      </c>
      <c r="Y655" s="37">
        <v>132700</v>
      </c>
      <c r="Z655" s="37">
        <v>139900</v>
      </c>
      <c r="AA655" s="37"/>
      <c r="AB655" s="37">
        <v>148400</v>
      </c>
      <c r="AC655" s="30">
        <v>157500</v>
      </c>
      <c r="AD655" s="30">
        <v>175500</v>
      </c>
      <c r="AE655" s="3"/>
      <c r="AF655" s="3"/>
      <c r="AG655" s="3"/>
      <c r="AH655" s="3"/>
      <c r="AI655" s="3"/>
      <c r="AJ655" s="3"/>
      <c r="AK655" s="3"/>
      <c r="AL655" s="3"/>
      <c r="AO655" s="1" t="str">
        <f t="shared" si="165"/>
        <v/>
      </c>
      <c r="AP655" s="50"/>
      <c r="AQ655" s="50" t="str">
        <f t="shared" si="166"/>
        <v/>
      </c>
      <c r="AR655" s="50"/>
      <c r="AS655" s="1" t="str">
        <f t="shared" si="167"/>
        <v/>
      </c>
      <c r="AU655" s="1" t="str">
        <f t="shared" si="168"/>
        <v/>
      </c>
      <c r="AW655" s="1" t="str">
        <f t="shared" si="169"/>
        <v/>
      </c>
      <c r="AY655" s="1" t="str">
        <f t="shared" si="170"/>
        <v/>
      </c>
      <c r="BA655" s="1" t="str">
        <f t="shared" si="171"/>
        <v/>
      </c>
      <c r="BC655" s="1" t="str">
        <f t="shared" si="172"/>
        <v/>
      </c>
    </row>
    <row r="656" spans="1:55" hidden="1">
      <c r="C656" s="1" t="str">
        <f t="shared" si="173"/>
        <v/>
      </c>
      <c r="E656" s="1" t="str">
        <f t="shared" si="174"/>
        <v/>
      </c>
      <c r="F656" s="31">
        <v>76800</v>
      </c>
      <c r="G656" s="36">
        <v>90000</v>
      </c>
      <c r="H656" s="30">
        <v>68500</v>
      </c>
      <c r="I656" s="37">
        <v>107900</v>
      </c>
      <c r="J656" s="37"/>
      <c r="K656" s="31">
        <v>36100</v>
      </c>
      <c r="L656" s="31"/>
      <c r="M656" s="31">
        <v>36400</v>
      </c>
      <c r="N656" s="31">
        <v>37200</v>
      </c>
      <c r="O656" s="31">
        <v>39000</v>
      </c>
      <c r="P656" s="34">
        <v>42200</v>
      </c>
      <c r="Q656" s="145"/>
      <c r="R656" s="145">
        <v>43600</v>
      </c>
      <c r="S656" s="142">
        <v>45700</v>
      </c>
      <c r="T656" s="146">
        <v>53500</v>
      </c>
      <c r="U656" s="146">
        <v>58500</v>
      </c>
      <c r="V656" s="146"/>
      <c r="W656" s="30">
        <v>114000</v>
      </c>
      <c r="X656" s="30">
        <v>123300</v>
      </c>
      <c r="Y656" s="30">
        <v>136700</v>
      </c>
      <c r="Z656" s="30">
        <v>144100</v>
      </c>
      <c r="AA656" s="30"/>
      <c r="AB656" s="30">
        <v>152900</v>
      </c>
      <c r="AC656" s="37">
        <v>162200</v>
      </c>
      <c r="AD656" s="37">
        <v>180800</v>
      </c>
      <c r="AE656" s="3"/>
      <c r="AF656" s="3"/>
      <c r="AG656" s="3"/>
      <c r="AH656" s="3"/>
      <c r="AI656" s="3"/>
      <c r="AJ656" s="3"/>
      <c r="AK656" s="3"/>
      <c r="AL656" s="3"/>
      <c r="AO656" s="1" t="str">
        <f t="shared" si="165"/>
        <v/>
      </c>
      <c r="AP656" s="50"/>
      <c r="AQ656" s="50" t="str">
        <f t="shared" si="166"/>
        <v/>
      </c>
      <c r="AR656" s="50"/>
      <c r="AS656" s="1" t="str">
        <f t="shared" si="167"/>
        <v/>
      </c>
      <c r="AU656" s="1" t="str">
        <f t="shared" si="168"/>
        <v/>
      </c>
      <c r="AW656" s="1" t="str">
        <f t="shared" si="169"/>
        <v/>
      </c>
      <c r="AY656" s="1" t="str">
        <f t="shared" si="170"/>
        <v/>
      </c>
      <c r="BA656" s="1" t="str">
        <f t="shared" si="171"/>
        <v/>
      </c>
      <c r="BC656" s="1" t="str">
        <f t="shared" si="172"/>
        <v/>
      </c>
    </row>
    <row r="657" spans="1:55" hidden="1">
      <c r="C657" s="1" t="str">
        <f t="shared" si="173"/>
        <v/>
      </c>
      <c r="E657" s="1" t="str">
        <f t="shared" si="174"/>
        <v/>
      </c>
      <c r="F657" s="30">
        <v>79100</v>
      </c>
      <c r="G657" s="36">
        <v>92700</v>
      </c>
      <c r="H657" s="31">
        <v>70600</v>
      </c>
      <c r="I657" s="30">
        <v>111100</v>
      </c>
      <c r="J657" s="30"/>
      <c r="K657" s="34">
        <v>37200</v>
      </c>
      <c r="L657" s="34"/>
      <c r="M657" s="34">
        <v>37500</v>
      </c>
      <c r="N657" s="30">
        <v>38300</v>
      </c>
      <c r="O657" s="31">
        <v>40200</v>
      </c>
      <c r="P657" s="34">
        <v>43500</v>
      </c>
      <c r="Q657" s="145"/>
      <c r="R657" s="145">
        <v>44900</v>
      </c>
      <c r="S657" s="142">
        <v>47100</v>
      </c>
      <c r="T657" s="146">
        <v>55100</v>
      </c>
      <c r="U657" s="146">
        <v>60300</v>
      </c>
      <c r="V657" s="146"/>
      <c r="W657" s="30">
        <v>117400</v>
      </c>
      <c r="X657" s="30">
        <v>127000</v>
      </c>
      <c r="Y657" s="37">
        <v>140800</v>
      </c>
      <c r="Z657" s="37">
        <v>148400</v>
      </c>
      <c r="AA657" s="37"/>
      <c r="AB657" s="37">
        <v>157500</v>
      </c>
      <c r="AC657" s="37">
        <v>167100</v>
      </c>
      <c r="AD657" s="37">
        <v>186200</v>
      </c>
      <c r="AE657" s="3"/>
      <c r="AF657" s="3"/>
      <c r="AG657" s="3"/>
      <c r="AH657" s="3"/>
      <c r="AI657" s="3"/>
      <c r="AJ657" s="3"/>
      <c r="AK657" s="3"/>
      <c r="AL657" s="3"/>
      <c r="AO657" s="1" t="str">
        <f t="shared" si="165"/>
        <v/>
      </c>
      <c r="AP657" s="50"/>
      <c r="AQ657" s="50" t="str">
        <f t="shared" si="166"/>
        <v/>
      </c>
      <c r="AR657" s="50"/>
      <c r="AS657" s="1" t="str">
        <f t="shared" si="167"/>
        <v/>
      </c>
      <c r="AU657" s="1" t="str">
        <f t="shared" si="168"/>
        <v/>
      </c>
      <c r="AW657" s="1" t="str">
        <f t="shared" si="169"/>
        <v/>
      </c>
      <c r="AY657" s="1" t="str">
        <f t="shared" si="170"/>
        <v/>
      </c>
      <c r="BA657" s="1" t="str">
        <f t="shared" si="171"/>
        <v/>
      </c>
      <c r="BC657" s="1" t="str">
        <f t="shared" si="172"/>
        <v/>
      </c>
    </row>
    <row r="658" spans="1:55" hidden="1">
      <c r="C658" s="1" t="str">
        <f t="shared" si="173"/>
        <v/>
      </c>
      <c r="E658" s="1" t="str">
        <f t="shared" si="174"/>
        <v/>
      </c>
      <c r="F658" s="30">
        <v>81500</v>
      </c>
      <c r="G658" s="35">
        <v>95500</v>
      </c>
      <c r="H658" s="31">
        <v>72700</v>
      </c>
      <c r="I658" s="30">
        <v>114400</v>
      </c>
      <c r="J658" s="30"/>
      <c r="K658" s="34">
        <v>38300</v>
      </c>
      <c r="L658" s="34"/>
      <c r="M658" s="34">
        <v>38600</v>
      </c>
      <c r="N658" s="31">
        <v>39400</v>
      </c>
      <c r="O658" s="31">
        <v>41400</v>
      </c>
      <c r="P658" s="30">
        <v>44800</v>
      </c>
      <c r="Q658" s="35"/>
      <c r="R658" s="35">
        <v>46200</v>
      </c>
      <c r="S658" s="142">
        <v>48500</v>
      </c>
      <c r="T658" s="144">
        <v>56800</v>
      </c>
      <c r="U658" s="144">
        <v>62100</v>
      </c>
      <c r="V658" s="144"/>
      <c r="W658" s="37">
        <v>120900</v>
      </c>
      <c r="X658" s="37">
        <v>130800</v>
      </c>
      <c r="Y658" s="37">
        <v>145000</v>
      </c>
      <c r="Z658" s="37">
        <v>152900</v>
      </c>
      <c r="AA658" s="37"/>
      <c r="AB658" s="37">
        <v>162200</v>
      </c>
      <c r="AC658" s="30">
        <v>172100</v>
      </c>
      <c r="AD658" s="30">
        <v>191800</v>
      </c>
      <c r="AE658" s="3"/>
      <c r="AF658" s="3"/>
      <c r="AG658" s="3"/>
      <c r="AH658" s="3"/>
      <c r="AI658" s="3"/>
      <c r="AJ658" s="3"/>
      <c r="AK658" s="3"/>
      <c r="AL658" s="3"/>
      <c r="AO658" s="1" t="str">
        <f t="shared" si="165"/>
        <v/>
      </c>
      <c r="AP658" s="50"/>
      <c r="AQ658" s="50" t="str">
        <f t="shared" si="166"/>
        <v/>
      </c>
      <c r="AR658" s="50"/>
      <c r="AS658" s="1" t="str">
        <f t="shared" si="167"/>
        <v/>
      </c>
      <c r="AU658" s="1" t="str">
        <f t="shared" si="168"/>
        <v/>
      </c>
      <c r="AW658" s="1" t="str">
        <f t="shared" si="169"/>
        <v/>
      </c>
      <c r="AY658" s="1" t="str">
        <f t="shared" si="170"/>
        <v/>
      </c>
      <c r="BA658" s="1" t="str">
        <f t="shared" si="171"/>
        <v/>
      </c>
      <c r="BC658" s="1" t="str">
        <f t="shared" si="172"/>
        <v/>
      </c>
    </row>
    <row r="659" spans="1:55" hidden="1">
      <c r="C659" s="1" t="str">
        <f t="shared" si="173"/>
        <v/>
      </c>
      <c r="E659" s="1" t="str">
        <f t="shared" si="174"/>
        <v/>
      </c>
      <c r="F659" s="31">
        <v>83900</v>
      </c>
      <c r="G659" s="35">
        <v>98400</v>
      </c>
      <c r="H659" s="31">
        <v>74900</v>
      </c>
      <c r="I659" s="30">
        <v>117800</v>
      </c>
      <c r="J659" s="30"/>
      <c r="K659" s="34">
        <v>39400</v>
      </c>
      <c r="L659" s="34"/>
      <c r="M659" s="34">
        <v>39800</v>
      </c>
      <c r="N659" s="31">
        <v>40600</v>
      </c>
      <c r="O659" s="31">
        <v>42600</v>
      </c>
      <c r="P659" s="34">
        <v>46100</v>
      </c>
      <c r="Q659" s="145"/>
      <c r="R659" s="145">
        <v>47600</v>
      </c>
      <c r="S659" s="142">
        <v>50000</v>
      </c>
      <c r="T659" s="146">
        <v>58500</v>
      </c>
      <c r="U659" s="146">
        <v>64000</v>
      </c>
      <c r="V659" s="146"/>
      <c r="W659" s="37">
        <v>124500</v>
      </c>
      <c r="X659" s="37">
        <v>134700</v>
      </c>
      <c r="Y659" s="37">
        <v>149400</v>
      </c>
      <c r="Z659" s="37">
        <v>157500</v>
      </c>
      <c r="AA659" s="37"/>
      <c r="AB659" s="37">
        <v>167100</v>
      </c>
      <c r="AC659" s="30">
        <v>177300</v>
      </c>
      <c r="AD659" s="30">
        <v>197600</v>
      </c>
      <c r="AE659" s="3"/>
      <c r="AF659" s="3"/>
      <c r="AG659" s="3"/>
      <c r="AH659" s="3"/>
      <c r="AI659" s="3"/>
      <c r="AJ659" s="3"/>
      <c r="AK659" s="3"/>
      <c r="AL659" s="3"/>
      <c r="AO659" s="1" t="str">
        <f t="shared" si="165"/>
        <v/>
      </c>
      <c r="AP659" s="50"/>
      <c r="AQ659" s="50" t="str">
        <f t="shared" si="166"/>
        <v/>
      </c>
      <c r="AR659" s="50"/>
      <c r="AS659" s="1" t="str">
        <f t="shared" si="167"/>
        <v/>
      </c>
      <c r="AU659" s="1" t="str">
        <f t="shared" si="168"/>
        <v/>
      </c>
      <c r="AW659" s="1" t="str">
        <f t="shared" si="169"/>
        <v/>
      </c>
      <c r="AY659" s="1" t="str">
        <f t="shared" si="170"/>
        <v/>
      </c>
      <c r="BA659" s="1" t="str">
        <f t="shared" si="171"/>
        <v/>
      </c>
      <c r="BC659" s="1" t="str">
        <f t="shared" si="172"/>
        <v/>
      </c>
    </row>
    <row r="660" spans="1:55" hidden="1">
      <c r="C660" s="1" t="str">
        <f t="shared" si="173"/>
        <v/>
      </c>
      <c r="E660" s="1" t="str">
        <f t="shared" si="174"/>
        <v/>
      </c>
      <c r="F660" s="30">
        <v>86400</v>
      </c>
      <c r="G660" s="35">
        <v>101400</v>
      </c>
      <c r="H660" s="31">
        <v>77100</v>
      </c>
      <c r="I660" s="37">
        <v>121300</v>
      </c>
      <c r="J660" s="37"/>
      <c r="K660" s="31">
        <v>40600</v>
      </c>
      <c r="L660" s="31"/>
      <c r="M660" s="31">
        <v>41000</v>
      </c>
      <c r="N660" s="31">
        <v>41800</v>
      </c>
      <c r="O660" s="31">
        <v>43900</v>
      </c>
      <c r="P660" s="34">
        <v>47500</v>
      </c>
      <c r="Q660" s="145"/>
      <c r="R660" s="145">
        <v>49000</v>
      </c>
      <c r="S660" s="142">
        <v>51500</v>
      </c>
      <c r="T660" s="146">
        <v>60300</v>
      </c>
      <c r="U660" s="146">
        <v>65900</v>
      </c>
      <c r="V660" s="146"/>
      <c r="W660" s="37">
        <v>128200</v>
      </c>
      <c r="X660" s="37">
        <v>138700</v>
      </c>
      <c r="Y660" s="30">
        <v>153900</v>
      </c>
      <c r="Z660" s="30">
        <v>162200</v>
      </c>
      <c r="AA660" s="30"/>
      <c r="AB660" s="30">
        <v>172100</v>
      </c>
      <c r="AC660" s="30">
        <v>182600</v>
      </c>
      <c r="AD660" s="30">
        <v>203500</v>
      </c>
      <c r="AE660" s="3"/>
      <c r="AF660" s="3"/>
      <c r="AG660" s="3"/>
      <c r="AH660" s="3"/>
      <c r="AI660" s="3"/>
      <c r="AJ660" s="3"/>
      <c r="AK660" s="3"/>
      <c r="AL660" s="3"/>
      <c r="AO660" s="1" t="str">
        <f t="shared" si="165"/>
        <v/>
      </c>
      <c r="AP660" s="50"/>
      <c r="AQ660" s="50" t="str">
        <f t="shared" si="166"/>
        <v/>
      </c>
      <c r="AR660" s="50"/>
      <c r="AS660" s="1" t="str">
        <f t="shared" si="167"/>
        <v/>
      </c>
      <c r="AU660" s="1" t="str">
        <f t="shared" si="168"/>
        <v/>
      </c>
      <c r="AW660" s="1" t="str">
        <f t="shared" si="169"/>
        <v/>
      </c>
      <c r="AY660" s="1" t="str">
        <f t="shared" si="170"/>
        <v/>
      </c>
      <c r="BA660" s="1" t="str">
        <f t="shared" si="171"/>
        <v/>
      </c>
      <c r="BC660" s="1" t="str">
        <f t="shared" si="172"/>
        <v/>
      </c>
    </row>
    <row r="661" spans="1:55" hidden="1">
      <c r="C661" s="1" t="str">
        <f t="shared" si="173"/>
        <v/>
      </c>
      <c r="E661" s="1" t="str">
        <f t="shared" si="174"/>
        <v/>
      </c>
      <c r="F661" s="30">
        <v>89000</v>
      </c>
      <c r="G661" s="35">
        <v>104400</v>
      </c>
      <c r="H661" s="31">
        <v>79400</v>
      </c>
      <c r="I661" s="37">
        <v>124900</v>
      </c>
      <c r="J661" s="37"/>
      <c r="K661" s="31">
        <v>41800</v>
      </c>
      <c r="L661" s="31"/>
      <c r="M661" s="31">
        <v>42200</v>
      </c>
      <c r="N661" s="31">
        <v>43100</v>
      </c>
      <c r="O661" s="30">
        <v>45200</v>
      </c>
      <c r="P661" s="31">
        <v>48900</v>
      </c>
      <c r="Q661" s="36"/>
      <c r="R661" s="36">
        <v>50500</v>
      </c>
      <c r="S661" s="142">
        <v>53000</v>
      </c>
      <c r="T661" s="143">
        <v>62100</v>
      </c>
      <c r="U661" s="143">
        <v>67900</v>
      </c>
      <c r="V661" s="143"/>
      <c r="W661" s="30">
        <v>132000</v>
      </c>
      <c r="X661" s="30">
        <v>142900</v>
      </c>
      <c r="Y661" s="37">
        <v>158500</v>
      </c>
      <c r="Z661" s="37">
        <v>167100</v>
      </c>
      <c r="AA661" s="37"/>
      <c r="AB661" s="37">
        <v>177300</v>
      </c>
      <c r="AC661" s="30">
        <v>188100</v>
      </c>
      <c r="AD661" s="30"/>
      <c r="AE661" s="3"/>
      <c r="AF661" s="3"/>
      <c r="AG661" s="3"/>
      <c r="AH661" s="3"/>
      <c r="AI661" s="3"/>
      <c r="AJ661" s="3"/>
      <c r="AK661" s="3"/>
      <c r="AL661" s="3"/>
      <c r="AO661" s="1" t="str">
        <f t="shared" si="165"/>
        <v/>
      </c>
      <c r="AP661" s="50"/>
      <c r="AQ661" s="50" t="str">
        <f t="shared" si="166"/>
        <v/>
      </c>
      <c r="AR661" s="50"/>
      <c r="AS661" s="1" t="str">
        <f t="shared" si="167"/>
        <v/>
      </c>
      <c r="AU661" s="1" t="str">
        <f t="shared" si="168"/>
        <v/>
      </c>
      <c r="AW661" s="1" t="str">
        <f t="shared" si="169"/>
        <v/>
      </c>
      <c r="AY661" s="1" t="str">
        <f t="shared" si="170"/>
        <v/>
      </c>
      <c r="BA661" s="1" t="str">
        <f t="shared" si="171"/>
        <v/>
      </c>
      <c r="BC661" s="1" t="str">
        <f t="shared" si="172"/>
        <v/>
      </c>
    </row>
    <row r="662" spans="1:55" hidden="1">
      <c r="C662" s="1" t="str">
        <f t="shared" si="173"/>
        <v/>
      </c>
      <c r="E662" s="1" t="str">
        <f t="shared" si="174"/>
        <v/>
      </c>
      <c r="F662" s="30">
        <v>91700</v>
      </c>
      <c r="G662" s="35">
        <v>107500</v>
      </c>
      <c r="H662" s="30">
        <v>81800</v>
      </c>
      <c r="I662" s="37">
        <v>128600</v>
      </c>
      <c r="J662" s="37"/>
      <c r="K662" s="31">
        <v>43100</v>
      </c>
      <c r="L662" s="31"/>
      <c r="M662" s="31">
        <v>43500</v>
      </c>
      <c r="N662" s="31">
        <v>44400</v>
      </c>
      <c r="O662" s="31">
        <v>46600</v>
      </c>
      <c r="P662" s="30">
        <v>50400</v>
      </c>
      <c r="Q662" s="35"/>
      <c r="R662" s="35">
        <v>52000</v>
      </c>
      <c r="S662" s="142">
        <v>54600</v>
      </c>
      <c r="T662" s="144">
        <v>64000</v>
      </c>
      <c r="U662" s="144">
        <v>69900</v>
      </c>
      <c r="V662" s="144"/>
      <c r="W662" s="37">
        <v>136000</v>
      </c>
      <c r="X662" s="37">
        <v>147200</v>
      </c>
      <c r="Y662" s="37">
        <v>163300</v>
      </c>
      <c r="Z662" s="37">
        <v>172100</v>
      </c>
      <c r="AA662" s="37"/>
      <c r="AB662" s="37">
        <v>182600</v>
      </c>
      <c r="AC662" s="30">
        <v>193700</v>
      </c>
      <c r="AD662" s="30"/>
      <c r="AE662" s="3"/>
      <c r="AF662" s="3"/>
      <c r="AG662" s="3"/>
      <c r="AH662" s="3"/>
      <c r="AI662" s="3"/>
      <c r="AJ662" s="3"/>
      <c r="AK662" s="3"/>
      <c r="AL662" s="3"/>
      <c r="AO662" s="1" t="str">
        <f t="shared" si="165"/>
        <v/>
      </c>
      <c r="AP662" s="50"/>
      <c r="AQ662" s="50" t="str">
        <f t="shared" si="166"/>
        <v/>
      </c>
      <c r="AR662" s="50"/>
      <c r="AS662" s="1" t="str">
        <f t="shared" si="167"/>
        <v/>
      </c>
      <c r="AU662" s="1" t="str">
        <f t="shared" si="168"/>
        <v/>
      </c>
      <c r="AW662" s="1" t="str">
        <f t="shared" si="169"/>
        <v/>
      </c>
      <c r="AY662" s="1" t="str">
        <f t="shared" si="170"/>
        <v/>
      </c>
      <c r="BA662" s="1" t="str">
        <f t="shared" si="171"/>
        <v/>
      </c>
      <c r="BC662" s="1" t="str">
        <f t="shared" si="172"/>
        <v/>
      </c>
    </row>
    <row r="663" spans="1:55" hidden="1">
      <c r="C663" s="1" t="str">
        <f t="shared" si="173"/>
        <v/>
      </c>
      <c r="E663" s="1" t="str">
        <f t="shared" si="174"/>
        <v/>
      </c>
      <c r="F663" s="30">
        <v>94500</v>
      </c>
      <c r="G663" s="35">
        <v>110700</v>
      </c>
      <c r="H663" s="31">
        <v>84300</v>
      </c>
      <c r="I663" s="30">
        <v>132500</v>
      </c>
      <c r="J663" s="30"/>
      <c r="K663" s="31">
        <v>44400</v>
      </c>
      <c r="L663" s="31"/>
      <c r="M663" s="31">
        <v>44800</v>
      </c>
      <c r="N663" s="34">
        <v>45700</v>
      </c>
      <c r="O663" s="31">
        <v>48000</v>
      </c>
      <c r="P663" s="31">
        <v>51900</v>
      </c>
      <c r="Q663" s="36"/>
      <c r="R663" s="36">
        <v>53600</v>
      </c>
      <c r="S663" s="142">
        <v>56200</v>
      </c>
      <c r="T663" s="143">
        <v>65900</v>
      </c>
      <c r="U663" s="143">
        <v>72000</v>
      </c>
      <c r="V663" s="143"/>
      <c r="W663" s="37">
        <v>140100</v>
      </c>
      <c r="X663" s="37">
        <v>151600</v>
      </c>
      <c r="Y663" s="37">
        <v>168200</v>
      </c>
      <c r="Z663" s="37">
        <v>177300</v>
      </c>
      <c r="AA663" s="37"/>
      <c r="AB663" s="37">
        <v>188100</v>
      </c>
      <c r="AC663" s="37">
        <v>199500</v>
      </c>
      <c r="AD663" s="37"/>
      <c r="AE663" s="3"/>
      <c r="AF663" s="3"/>
      <c r="AG663" s="3"/>
      <c r="AH663" s="3"/>
      <c r="AI663" s="3"/>
      <c r="AJ663" s="3"/>
      <c r="AK663" s="3"/>
      <c r="AL663" s="3"/>
      <c r="AO663" s="1" t="str">
        <f t="shared" si="165"/>
        <v/>
      </c>
      <c r="AP663" s="50"/>
      <c r="AQ663" s="50" t="str">
        <f t="shared" si="166"/>
        <v/>
      </c>
      <c r="AR663" s="50"/>
      <c r="AS663" s="1" t="str">
        <f t="shared" si="167"/>
        <v/>
      </c>
      <c r="AU663" s="1" t="str">
        <f t="shared" si="168"/>
        <v/>
      </c>
      <c r="AW663" s="1" t="str">
        <f t="shared" si="169"/>
        <v/>
      </c>
      <c r="AY663" s="1" t="str">
        <f t="shared" si="170"/>
        <v/>
      </c>
      <c r="BA663" s="1" t="str">
        <f t="shared" si="171"/>
        <v/>
      </c>
      <c r="BC663" s="1" t="str">
        <f t="shared" si="172"/>
        <v/>
      </c>
    </row>
    <row r="664" spans="1:55" hidden="1">
      <c r="C664" s="1" t="str">
        <f t="shared" si="173"/>
        <v/>
      </c>
      <c r="E664" s="1" t="str">
        <f t="shared" si="174"/>
        <v/>
      </c>
      <c r="F664" s="30">
        <v>97300</v>
      </c>
      <c r="G664" s="35">
        <v>114000</v>
      </c>
      <c r="H664" s="31">
        <v>86800</v>
      </c>
      <c r="I664" s="30">
        <v>136500</v>
      </c>
      <c r="J664" s="30"/>
      <c r="K664" s="31">
        <v>45700</v>
      </c>
      <c r="L664" s="31"/>
      <c r="M664" s="31">
        <v>46100</v>
      </c>
      <c r="N664" s="30">
        <v>47100</v>
      </c>
      <c r="O664" s="31">
        <v>49400</v>
      </c>
      <c r="P664" s="31">
        <v>53500</v>
      </c>
      <c r="Q664" s="36"/>
      <c r="R664" s="36">
        <v>55200</v>
      </c>
      <c r="S664" s="142">
        <v>57900</v>
      </c>
      <c r="T664" s="143">
        <v>67900</v>
      </c>
      <c r="U664" s="143">
        <v>74200</v>
      </c>
      <c r="V664" s="143"/>
      <c r="W664" s="37">
        <v>144300</v>
      </c>
      <c r="X664" s="37">
        <v>156100</v>
      </c>
      <c r="Y664" s="37">
        <v>173200</v>
      </c>
      <c r="Z664" s="37">
        <v>182600</v>
      </c>
      <c r="AA664" s="37"/>
      <c r="AB664" s="37">
        <v>193700</v>
      </c>
      <c r="AC664" s="31"/>
      <c r="AD664" s="31"/>
      <c r="AE664" s="3"/>
      <c r="AF664" s="3"/>
      <c r="AG664" s="3"/>
      <c r="AH664" s="3"/>
      <c r="AI664" s="3"/>
      <c r="AJ664" s="3"/>
      <c r="AK664" s="3"/>
      <c r="AL664" s="3"/>
      <c r="AO664" s="1" t="str">
        <f t="shared" si="165"/>
        <v/>
      </c>
      <c r="AP664" s="50"/>
      <c r="AQ664" s="50" t="str">
        <f t="shared" si="166"/>
        <v/>
      </c>
      <c r="AR664" s="50"/>
      <c r="AS664" s="1" t="str">
        <f t="shared" si="167"/>
        <v/>
      </c>
      <c r="AU664" s="1" t="str">
        <f t="shared" si="168"/>
        <v/>
      </c>
      <c r="AW664" s="1" t="str">
        <f t="shared" si="169"/>
        <v/>
      </c>
      <c r="AY664" s="1" t="str">
        <f t="shared" si="170"/>
        <v/>
      </c>
      <c r="BA664" s="1" t="str">
        <f t="shared" si="171"/>
        <v/>
      </c>
      <c r="BC664" s="1" t="str">
        <f t="shared" si="172"/>
        <v/>
      </c>
    </row>
    <row r="665" spans="1:55" hidden="1">
      <c r="C665" s="1" t="str">
        <f t="shared" si="173"/>
        <v/>
      </c>
      <c r="E665" s="1" t="str">
        <f t="shared" si="174"/>
        <v/>
      </c>
      <c r="F665" s="30">
        <v>100200</v>
      </c>
      <c r="G665" s="35">
        <v>117400</v>
      </c>
      <c r="H665" s="30">
        <v>89400</v>
      </c>
      <c r="I665" s="37">
        <v>140600</v>
      </c>
      <c r="J665" s="37"/>
      <c r="K665" s="31">
        <v>47100</v>
      </c>
      <c r="L665" s="31"/>
      <c r="M665" s="31">
        <v>47500</v>
      </c>
      <c r="N665" s="34">
        <v>48500</v>
      </c>
      <c r="O665" s="31">
        <v>50900</v>
      </c>
      <c r="P665" s="31">
        <v>55100</v>
      </c>
      <c r="Q665" s="36"/>
      <c r="R665" s="36">
        <v>56900</v>
      </c>
      <c r="S665" s="142">
        <v>59600</v>
      </c>
      <c r="T665" s="143">
        <v>69900</v>
      </c>
      <c r="U665" s="143">
        <v>76400</v>
      </c>
      <c r="V665" s="143"/>
      <c r="W665" s="37">
        <v>148600</v>
      </c>
      <c r="X665" s="37">
        <v>160800</v>
      </c>
      <c r="Y665" s="30">
        <v>178400</v>
      </c>
      <c r="Z665" s="30">
        <v>188100</v>
      </c>
      <c r="AA665" s="30"/>
      <c r="AB665" s="30">
        <v>199500</v>
      </c>
      <c r="AC665" s="31"/>
      <c r="AD665" s="31"/>
      <c r="AE665" s="3"/>
      <c r="AF665" s="3"/>
      <c r="AG665" s="3"/>
      <c r="AH665" s="3"/>
      <c r="AI665" s="3"/>
      <c r="AJ665" s="3"/>
      <c r="AK665" s="3"/>
      <c r="AL665" s="3"/>
      <c r="AO665" s="1" t="str">
        <f t="shared" si="165"/>
        <v/>
      </c>
      <c r="AP665" s="50"/>
      <c r="AQ665" s="50" t="str">
        <f t="shared" si="166"/>
        <v/>
      </c>
      <c r="AR665" s="50"/>
      <c r="AS665" s="1" t="str">
        <f t="shared" si="167"/>
        <v/>
      </c>
      <c r="AU665" s="1" t="str">
        <f t="shared" si="168"/>
        <v/>
      </c>
      <c r="AW665" s="1" t="str">
        <f t="shared" si="169"/>
        <v/>
      </c>
      <c r="AY665" s="1" t="str">
        <f t="shared" si="170"/>
        <v/>
      </c>
      <c r="BA665" s="1" t="str">
        <f t="shared" si="171"/>
        <v/>
      </c>
      <c r="BC665" s="1" t="str">
        <f t="shared" si="172"/>
        <v/>
      </c>
    </row>
    <row r="666" spans="1:55" hidden="1">
      <c r="C666" s="1" t="str">
        <f t="shared" si="173"/>
        <v/>
      </c>
      <c r="E666" s="1" t="str">
        <f t="shared" si="174"/>
        <v/>
      </c>
      <c r="F666" s="30">
        <v>103200</v>
      </c>
      <c r="G666" s="35">
        <v>120900</v>
      </c>
      <c r="H666" s="30">
        <v>92100</v>
      </c>
      <c r="I666" s="37">
        <v>144800</v>
      </c>
      <c r="J666" s="37"/>
      <c r="K666" s="31">
        <v>48500</v>
      </c>
      <c r="L666" s="31"/>
      <c r="M666" s="31">
        <v>48900</v>
      </c>
      <c r="N666" s="34">
        <v>50000</v>
      </c>
      <c r="O666" s="31">
        <v>52400</v>
      </c>
      <c r="P666" s="31">
        <v>56800</v>
      </c>
      <c r="Q666" s="36"/>
      <c r="R666" s="36">
        <v>58600</v>
      </c>
      <c r="S666" s="142">
        <v>61400</v>
      </c>
      <c r="T666" s="143">
        <v>72000</v>
      </c>
      <c r="U666" s="143">
        <v>78700</v>
      </c>
      <c r="V666" s="143"/>
      <c r="W666" s="37">
        <v>153100</v>
      </c>
      <c r="X666" s="37">
        <v>165600</v>
      </c>
      <c r="Y666" s="37">
        <v>183800</v>
      </c>
      <c r="Z666" s="37">
        <v>193700</v>
      </c>
      <c r="AA666" s="37"/>
      <c r="AB666" s="37"/>
      <c r="AC666" s="148"/>
      <c r="AD666" s="148"/>
      <c r="AE666" s="3"/>
      <c r="AF666" s="3"/>
      <c r="AG666" s="3"/>
      <c r="AH666" s="3"/>
      <c r="AI666" s="3"/>
      <c r="AJ666" s="3"/>
      <c r="AK666" s="3"/>
      <c r="AL666" s="3"/>
      <c r="AO666" s="1" t="str">
        <f t="shared" si="165"/>
        <v/>
      </c>
      <c r="AP666" s="50"/>
      <c r="AQ666" s="50" t="str">
        <f t="shared" si="166"/>
        <v/>
      </c>
      <c r="AR666" s="50"/>
      <c r="AS666" s="1" t="str">
        <f t="shared" si="167"/>
        <v/>
      </c>
      <c r="AU666" s="1" t="str">
        <f t="shared" si="168"/>
        <v/>
      </c>
      <c r="AW666" s="1" t="str">
        <f t="shared" si="169"/>
        <v/>
      </c>
      <c r="AY666" s="1" t="str">
        <f t="shared" si="170"/>
        <v/>
      </c>
      <c r="BA666" s="1" t="str">
        <f t="shared" si="171"/>
        <v/>
      </c>
      <c r="BC666" s="1" t="str">
        <f t="shared" si="172"/>
        <v/>
      </c>
    </row>
    <row r="667" spans="1:55" hidden="1">
      <c r="C667" s="1" t="str">
        <f t="shared" si="173"/>
        <v/>
      </c>
      <c r="E667" s="1" t="str">
        <f t="shared" si="174"/>
        <v/>
      </c>
      <c r="F667" s="30">
        <v>106300</v>
      </c>
      <c r="G667" s="145">
        <v>124500</v>
      </c>
      <c r="H667" s="31">
        <v>94900</v>
      </c>
      <c r="I667" s="37">
        <v>149100</v>
      </c>
      <c r="J667" s="37"/>
      <c r="K667" s="31">
        <v>50000</v>
      </c>
      <c r="L667" s="31"/>
      <c r="M667" s="31">
        <v>50400</v>
      </c>
      <c r="N667" s="34">
        <v>51500</v>
      </c>
      <c r="O667" s="30">
        <v>54000</v>
      </c>
      <c r="P667" s="31">
        <v>58500</v>
      </c>
      <c r="Q667" s="36"/>
      <c r="R667" s="36">
        <v>60400</v>
      </c>
      <c r="S667" s="142">
        <v>63200</v>
      </c>
      <c r="T667" s="143">
        <v>74200</v>
      </c>
      <c r="U667" s="143">
        <v>81100</v>
      </c>
      <c r="V667" s="143"/>
      <c r="W667" s="37">
        <v>157700</v>
      </c>
      <c r="X667" s="37">
        <v>170600</v>
      </c>
      <c r="Y667" s="30">
        <v>189300</v>
      </c>
      <c r="Z667" s="30">
        <v>199500</v>
      </c>
      <c r="AA667" s="30"/>
      <c r="AB667" s="30"/>
      <c r="AC667" s="148"/>
      <c r="AD667" s="148"/>
      <c r="AE667" s="3"/>
      <c r="AF667" s="3"/>
      <c r="AG667" s="3"/>
      <c r="AH667" s="3"/>
      <c r="AI667" s="3"/>
      <c r="AJ667" s="3"/>
      <c r="AK667" s="3"/>
      <c r="AL667" s="3"/>
      <c r="AO667" s="1" t="str">
        <f t="shared" si="165"/>
        <v/>
      </c>
      <c r="AP667" s="50"/>
      <c r="AQ667" s="50" t="str">
        <f t="shared" si="166"/>
        <v/>
      </c>
      <c r="AR667" s="50"/>
      <c r="AS667" s="1" t="str">
        <f t="shared" si="167"/>
        <v/>
      </c>
      <c r="AU667" s="1" t="str">
        <f t="shared" si="168"/>
        <v/>
      </c>
      <c r="AW667" s="1" t="str">
        <f t="shared" si="169"/>
        <v/>
      </c>
      <c r="AY667" s="1" t="str">
        <f t="shared" si="170"/>
        <v/>
      </c>
      <c r="BA667" s="1" t="str">
        <f t="shared" si="171"/>
        <v/>
      </c>
      <c r="BC667" s="1" t="str">
        <f t="shared" si="172"/>
        <v/>
      </c>
    </row>
    <row r="668" spans="1:55" hidden="1">
      <c r="C668" s="1" t="str">
        <f t="shared" si="173"/>
        <v/>
      </c>
      <c r="E668" s="1" t="str">
        <f t="shared" si="174"/>
        <v/>
      </c>
      <c r="F668" s="30">
        <v>109500</v>
      </c>
      <c r="G668" s="35">
        <v>128200</v>
      </c>
      <c r="H668" s="30">
        <v>97700</v>
      </c>
      <c r="I668" s="30">
        <v>153600</v>
      </c>
      <c r="J668" s="30"/>
      <c r="K668" s="31">
        <v>51500</v>
      </c>
      <c r="L668" s="31"/>
      <c r="M668" s="31">
        <v>51900</v>
      </c>
      <c r="N668" s="34">
        <v>53000</v>
      </c>
      <c r="O668" s="33">
        <v>55600</v>
      </c>
      <c r="P668" s="31">
        <v>60300</v>
      </c>
      <c r="Q668" s="36"/>
      <c r="R668" s="36">
        <v>62200</v>
      </c>
      <c r="S668" s="142">
        <v>65100</v>
      </c>
      <c r="T668" s="143">
        <v>76400</v>
      </c>
      <c r="U668" s="143">
        <v>83500</v>
      </c>
      <c r="V668" s="143"/>
      <c r="W668" s="37">
        <v>162400</v>
      </c>
      <c r="X668" s="37">
        <v>175700</v>
      </c>
      <c r="Y668" s="37">
        <v>195000</v>
      </c>
      <c r="Z668" s="37"/>
      <c r="AA668" s="37"/>
      <c r="AB668" s="37"/>
      <c r="AC668" s="148"/>
      <c r="AD668" s="148"/>
      <c r="AE668" s="3"/>
      <c r="AF668" s="3"/>
      <c r="AG668" s="3"/>
      <c r="AH668" s="3"/>
      <c r="AI668" s="3"/>
      <c r="AJ668" s="3"/>
      <c r="AK668" s="3"/>
      <c r="AL668" s="3"/>
      <c r="AO668" s="1" t="str">
        <f t="shared" si="165"/>
        <v/>
      </c>
      <c r="AP668" s="50"/>
      <c r="AQ668" s="50" t="str">
        <f t="shared" si="166"/>
        <v/>
      </c>
      <c r="AR668" s="50"/>
      <c r="AS668" s="1" t="str">
        <f t="shared" si="167"/>
        <v/>
      </c>
      <c r="AU668" s="1" t="str">
        <f t="shared" si="168"/>
        <v/>
      </c>
      <c r="AW668" s="1" t="str">
        <f t="shared" si="169"/>
        <v/>
      </c>
      <c r="AY668" s="1" t="str">
        <f t="shared" si="170"/>
        <v/>
      </c>
      <c r="BA668" s="1" t="str">
        <f t="shared" si="171"/>
        <v/>
      </c>
      <c r="BC668" s="1" t="str">
        <f t="shared" si="172"/>
        <v/>
      </c>
    </row>
    <row r="669" spans="1:55" hidden="1">
      <c r="A669" s="3"/>
      <c r="B669" s="3"/>
      <c r="C669" s="1" t="str">
        <f t="shared" si="173"/>
        <v/>
      </c>
      <c r="D669" s="3"/>
      <c r="E669" s="1" t="str">
        <f t="shared" si="174"/>
        <v/>
      </c>
      <c r="F669" s="34">
        <v>112800</v>
      </c>
      <c r="G669" s="35">
        <v>132000</v>
      </c>
      <c r="H669" s="30">
        <v>100600</v>
      </c>
      <c r="I669" s="30">
        <v>158200</v>
      </c>
      <c r="J669" s="30"/>
      <c r="K669" s="31">
        <v>53000</v>
      </c>
      <c r="L669" s="31"/>
      <c r="M669" s="31">
        <v>53500</v>
      </c>
      <c r="N669" s="34">
        <v>54600</v>
      </c>
      <c r="O669" s="33">
        <v>57300</v>
      </c>
      <c r="P669" s="31">
        <v>62100</v>
      </c>
      <c r="Q669" s="36"/>
      <c r="R669" s="36">
        <v>64100</v>
      </c>
      <c r="S669" s="142">
        <v>67100</v>
      </c>
      <c r="T669" s="143">
        <v>78700</v>
      </c>
      <c r="U669" s="143">
        <v>86000</v>
      </c>
      <c r="V669" s="143"/>
      <c r="W669" s="37">
        <v>167300</v>
      </c>
      <c r="X669" s="37">
        <v>181000</v>
      </c>
      <c r="Y669" s="31"/>
      <c r="Z669" s="31"/>
      <c r="AA669" s="31"/>
      <c r="AB669" s="31"/>
      <c r="AC669" s="148"/>
      <c r="AD669" s="148"/>
      <c r="AE669" s="3"/>
      <c r="AF669" s="3"/>
      <c r="AG669" s="3"/>
      <c r="AH669" s="3"/>
      <c r="AI669" s="3"/>
      <c r="AJ669" s="3"/>
      <c r="AK669" s="3"/>
      <c r="AL669" s="3"/>
      <c r="AO669" s="1" t="str">
        <f t="shared" si="165"/>
        <v/>
      </c>
      <c r="AP669" s="50"/>
      <c r="AQ669" s="50" t="str">
        <f t="shared" si="166"/>
        <v/>
      </c>
      <c r="AR669" s="50"/>
      <c r="AS669" s="1" t="str">
        <f t="shared" si="167"/>
        <v/>
      </c>
      <c r="AU669" s="1" t="str">
        <f t="shared" si="168"/>
        <v/>
      </c>
      <c r="AW669" s="1" t="str">
        <f t="shared" si="169"/>
        <v/>
      </c>
      <c r="AY669" s="1" t="str">
        <f t="shared" si="170"/>
        <v/>
      </c>
      <c r="BA669" s="1" t="str">
        <f t="shared" si="171"/>
        <v/>
      </c>
      <c r="BC669" s="1" t="str">
        <f t="shared" si="172"/>
        <v/>
      </c>
    </row>
    <row r="670" spans="1:55" hidden="1">
      <c r="A670" s="3"/>
      <c r="B670" s="3"/>
      <c r="C670" s="1" t="str">
        <f t="shared" si="173"/>
        <v/>
      </c>
      <c r="D670" s="3"/>
      <c r="E670" s="1" t="str">
        <f t="shared" si="174"/>
        <v/>
      </c>
      <c r="F670" s="30">
        <v>116200</v>
      </c>
      <c r="G670" s="35">
        <v>136000</v>
      </c>
      <c r="H670" s="30">
        <v>103600</v>
      </c>
      <c r="I670" s="37">
        <v>162900</v>
      </c>
      <c r="J670" s="37"/>
      <c r="K670" s="31">
        <v>54600</v>
      </c>
      <c r="L670" s="31"/>
      <c r="M670" s="31">
        <v>55100</v>
      </c>
      <c r="N670" s="31">
        <v>56200</v>
      </c>
      <c r="O670" s="33">
        <v>59000</v>
      </c>
      <c r="P670" s="31">
        <v>64000</v>
      </c>
      <c r="Q670" s="36"/>
      <c r="R670" s="36">
        <v>66000</v>
      </c>
      <c r="S670" s="142">
        <v>69100</v>
      </c>
      <c r="T670" s="143">
        <v>81100</v>
      </c>
      <c r="U670" s="143">
        <v>88600</v>
      </c>
      <c r="V670" s="143"/>
      <c r="W670" s="37">
        <v>172300</v>
      </c>
      <c r="X670" s="37">
        <v>186400</v>
      </c>
      <c r="Y670" s="31"/>
      <c r="Z670" s="31"/>
      <c r="AA670" s="31"/>
      <c r="AB670" s="31"/>
      <c r="AC670" s="148"/>
      <c r="AD670" s="148"/>
      <c r="AE670" s="3"/>
      <c r="AF670" s="3"/>
      <c r="AG670" s="3"/>
      <c r="AH670" s="3"/>
      <c r="AI670" s="3"/>
      <c r="AJ670" s="3"/>
      <c r="AK670" s="3"/>
      <c r="AL670" s="3"/>
      <c r="AO670" s="1" t="str">
        <f t="shared" si="165"/>
        <v/>
      </c>
      <c r="AP670" s="50"/>
      <c r="AQ670" s="50" t="str">
        <f t="shared" si="166"/>
        <v/>
      </c>
      <c r="AR670" s="50"/>
      <c r="AS670" s="1" t="str">
        <f t="shared" si="167"/>
        <v/>
      </c>
      <c r="AU670" s="1" t="str">
        <f t="shared" si="168"/>
        <v/>
      </c>
      <c r="AW670" s="1" t="str">
        <f t="shared" si="169"/>
        <v/>
      </c>
      <c r="AY670" s="1" t="str">
        <f t="shared" si="170"/>
        <v/>
      </c>
      <c r="BA670" s="1" t="str">
        <f t="shared" si="171"/>
        <v/>
      </c>
      <c r="BC670" s="1" t="str">
        <f t="shared" si="172"/>
        <v/>
      </c>
    </row>
    <row r="671" spans="1:55" hidden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N671" s="50"/>
      <c r="AO671" s="1" t="str">
        <f t="shared" si="165"/>
        <v/>
      </c>
      <c r="AP671" s="50"/>
      <c r="AQ671" s="50" t="str">
        <f t="shared" si="166"/>
        <v/>
      </c>
      <c r="AS671" s="1" t="str">
        <f t="shared" si="167"/>
        <v/>
      </c>
      <c r="AU671" s="1" t="str">
        <f t="shared" si="168"/>
        <v/>
      </c>
      <c r="AW671" s="1" t="str">
        <f t="shared" si="169"/>
        <v/>
      </c>
      <c r="AY671" s="1" t="str">
        <f t="shared" si="170"/>
        <v/>
      </c>
      <c r="BA671" s="1" t="str">
        <f t="shared" si="171"/>
        <v/>
      </c>
      <c r="BC671" s="1" t="str">
        <f t="shared" si="172"/>
        <v/>
      </c>
    </row>
    <row r="672" spans="1:55" hidden="1">
      <c r="AO672" s="1" t="str">
        <f t="shared" si="165"/>
        <v/>
      </c>
      <c r="AQ672" s="50" t="str">
        <f t="shared" si="166"/>
        <v/>
      </c>
      <c r="AS672" s="1" t="str">
        <f t="shared" si="167"/>
        <v/>
      </c>
      <c r="AU672" s="1" t="str">
        <f t="shared" si="168"/>
        <v/>
      </c>
      <c r="AW672" s="1" t="str">
        <f t="shared" si="169"/>
        <v/>
      </c>
      <c r="AY672" s="1" t="str">
        <f t="shared" si="170"/>
        <v/>
      </c>
      <c r="BA672" s="1" t="str">
        <f t="shared" si="171"/>
        <v/>
      </c>
      <c r="BC672" s="1" t="str">
        <f t="shared" si="172"/>
        <v/>
      </c>
    </row>
    <row r="673" spans="1:55" hidden="1">
      <c r="AQ673" s="50" t="str">
        <f t="shared" si="166"/>
        <v/>
      </c>
      <c r="AU673" s="1" t="str">
        <f t="shared" si="168"/>
        <v/>
      </c>
      <c r="AW673" s="1" t="str">
        <f t="shared" si="169"/>
        <v/>
      </c>
      <c r="AY673" s="1" t="str">
        <f t="shared" si="170"/>
        <v/>
      </c>
      <c r="BA673" s="1" t="str">
        <f t="shared" si="171"/>
        <v/>
      </c>
      <c r="BC673" s="1" t="str">
        <f t="shared" si="172"/>
        <v/>
      </c>
    </row>
    <row r="674" spans="1:55" hidden="1"/>
    <row r="675" spans="1:55" hidden="1"/>
    <row r="676" spans="1:55" hidden="1">
      <c r="AP676" s="161" t="e">
        <f>IF(AND($N$20="Fix Pay"),"0",$O$20*$H$5)</f>
        <v>#VALUE!</v>
      </c>
      <c r="AQ676" s="1" t="str">
        <f>IF(AND($N$20="Fix Pay"),$I$20,$P$20)</f>
        <v/>
      </c>
      <c r="AT676" s="161" t="e">
        <f>IF(AND($S$20="Fix Pay"),"0",$T$20*$H$5)</f>
        <v>#VALUE!</v>
      </c>
      <c r="AU676" s="1" t="str">
        <f>IF(AND($S$20="Fix Pay"),$I$20,$U$20)</f>
        <v/>
      </c>
      <c r="AX676" s="165" t="e">
        <f>IF(AND($X$20="Fix Pay"),"0",$Y$20*$H$5)</f>
        <v>#VALUE!</v>
      </c>
      <c r="AY676" s="1" t="str">
        <f>IF(AND($X$20="Fix Pay"),$I$20,$Z$20)</f>
        <v/>
      </c>
      <c r="BB676" s="165" t="e">
        <f>IF(AND($AC$20="Fix Pay"),"0",$AD$20*$H$5)</f>
        <v>#VALUE!</v>
      </c>
      <c r="BC676" s="1" t="str">
        <f>IF(AND($AC$20="Fix Pay"),$I$20,$AE$20)</f>
        <v/>
      </c>
    </row>
    <row r="677" spans="1:55" ht="15" hidden="1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40" t="s">
        <v>46</v>
      </c>
      <c r="L677" s="340"/>
      <c r="M677" s="340"/>
      <c r="N677" s="340"/>
      <c r="O677" s="340"/>
      <c r="P677" s="340"/>
      <c r="Q677" s="340"/>
      <c r="R677" s="340"/>
      <c r="S677" s="340"/>
      <c r="T677" s="340"/>
      <c r="U677" s="340"/>
      <c r="V677" s="245"/>
      <c r="W677" s="341" t="s">
        <v>47</v>
      </c>
      <c r="X677" s="341"/>
      <c r="Y677" s="341"/>
      <c r="Z677" s="341"/>
      <c r="AA677" s="341"/>
      <c r="AB677" s="341"/>
      <c r="AC677" s="341"/>
      <c r="AD677" s="341"/>
      <c r="AE677" s="342" t="s">
        <v>48</v>
      </c>
      <c r="AF677" s="342"/>
      <c r="AG677" s="342"/>
      <c r="AH677" s="342"/>
      <c r="AI677" s="342"/>
      <c r="AJ677" s="3"/>
      <c r="AK677" s="3"/>
      <c r="AL677" s="3"/>
      <c r="AO677" s="1" t="str">
        <f>AQ677</f>
        <v/>
      </c>
      <c r="AP677" s="162" t="str">
        <f>IF(AND($O$20=""),"",ROUND(AP676,0))</f>
        <v/>
      </c>
      <c r="AQ677" s="50" t="str">
        <f>IF($AQ$676=4200,F680,IF($AQ$676=4800,G680,IF($AQ$676="5400A",I680,IF($AQ$676=3600,H680,IF($AQ$676=1700,K680,IF($AQ$676=1750,M680,IF($AQ$676=1900,N680,IF($AQ$676=2000,O680,IF($AQ$676="2400A",P680,IF($AQ$676="2400B",R680,IF($AQ$676="2400C",S680,IF($AQ$676="2800A",T680,IF($AQ$676="2800B",U680,IF($AQ$676="5400B",W680,IF($AQ$676=6000,X680,IF($AQ$676=6600,Y680,IF($AQ$676=6800,Z680,IF($AQ$676=7200,AB680,IF($AQ$676=7600,AC680,IF($AQ$676=8200,AD680,IF($AQ$676=8700,AE680,IF($AQ$676=8900,AG680,IF($AQ$676=9500,AH680,IF($AQ$676=10000,AI680,""))))))))))))))))))))))))</f>
        <v/>
      </c>
      <c r="AR677" s="50"/>
      <c r="AS677" s="1" t="str">
        <f>AU677</f>
        <v/>
      </c>
      <c r="AT677" s="162" t="str">
        <f>IF(AND($T$20=""),"",ROUND(AT676,0))</f>
        <v/>
      </c>
      <c r="AU677" s="1" t="str">
        <f>IF($AU$676=4200,F680,IF($AU$676=4800,G680,IF($AU$676="5400A",I680,IF($AU$676=3600,H680,IF($AU$676=1700,K680,IF($AU$676=1750,M680,IF($AU$676=1900,N680,IF($AU$676=2000,O680,IF($AU$676="2400A",P680,IF($AU$676="2400B",R680,IF($AU$676="2400C",S680,IF($AU$676="2800A",T680,IF($AU$676="2800B",U680,IF($AU$676="5400B",W680,IF($AU$676=6000,X680,IF($AU$676=6600,Y680,IF($AU$676=6800,Z680,IF($AU$676=7200,AB680,IF($AU$676=7600,AC680,IF($AU$676=8200,AD680,IF($AU$676=8700,AE680,IF($AU$676=8900,AG680,IF($AU$676=9500,AH680,IF($AU$676=10000,AI680,""))))))))))))))))))))))))</f>
        <v/>
      </c>
      <c r="AW677" s="1" t="str">
        <f>AY677</f>
        <v/>
      </c>
      <c r="AX677" s="162" t="str">
        <f>IF(AND($Y$20=""),"",ROUND(AX676,0))</f>
        <v/>
      </c>
      <c r="AY677" s="1" t="str">
        <f>IF($AY$676=4200,F680,IF($AY$676=4800,G680,IF($AY$676="5400A",I680,IF($AY$676=3600,H680,IF($AY$676=1700,K680,IF($AY$676=1750,M680,IF($AY$676=1900,N680,IF($AY$676=2000,O680,IF($AY$676="2400A",P680,IF($AY$676="2400B",R680,IF($AY$676="2400C",S680,IF($AY$676="2800A",T680,IF($AY$676="2800B",U680,IF($AY$676="5400B",W680,IF($AY$676=6000,X680,IF($AY$676=6600,Y680,IF($AY$676=6800,Z680,IF($AY$676=7200,AB680,IF($AY$676=7600,AC680,IF($AY$676=8200,AD680,IF($AY$676=8700,AE680,IF($AY$676=8900,AG680,IF($AY$676=9500,AH680,IF($AY$676=10000,AI680,""))))))))))))))))))))))))</f>
        <v/>
      </c>
      <c r="BA677" s="1" t="str">
        <f>BC677</f>
        <v/>
      </c>
      <c r="BB677" s="162" t="str">
        <f>IF(AND($AD$20=""),"",ROUND(BB676,0))</f>
        <v/>
      </c>
      <c r="BC677" s="1" t="str">
        <f>IF($BC$676=4200,F680,IF($BC$676=4800,G680,IF($BC$676="5400A",I680,IF($BC$676=3600,H680,IF($BC$676=1700,K680,IF($BC$676=1750,M680,IF($BC$676=1900,N680,IF($BC$676=2000,O680,IF($BC$676="2400A",P680,IF($BC$676="2400B",R680,IF($BC$676="2400C",S680,IF($BC$676="2800A",T680,IF($BC$676="2800B",U680,IF($BC$676="5400B",W680,IF($BC$676=6000,X680,IF($BC$676=6600,Y680,IF($BC$676=6800,Z680,IF($BC$676=7200,AB680,IF($BC$676=7600,AC680,IF($BC$676=8200,AD680,IF($BC$676=8700,AE680,IF($BC$676=8900,AG680,IF($BC$676=9500,AH680,IF($BC$676=10000,AI680,""))))))))))))))))))))))))</f>
        <v/>
      </c>
    </row>
    <row r="678" spans="1:55" ht="15" hidden="1" customHeight="1">
      <c r="E678" s="1">
        <f>IF(AND(F20="Fix Pay"),I20,I20)</f>
        <v>0</v>
      </c>
      <c r="F678" s="5"/>
      <c r="G678" s="344" t="s">
        <v>45</v>
      </c>
      <c r="H678" s="344"/>
      <c r="I678" s="6"/>
      <c r="J678" s="42"/>
      <c r="K678" s="28">
        <v>1700</v>
      </c>
      <c r="L678" s="28"/>
      <c r="M678" s="28">
        <v>1750</v>
      </c>
      <c r="N678" s="141">
        <v>1900</v>
      </c>
      <c r="O678" s="39">
        <v>2000</v>
      </c>
      <c r="P678" s="39" t="s">
        <v>74</v>
      </c>
      <c r="Q678" s="39"/>
      <c r="R678" s="39" t="s">
        <v>75</v>
      </c>
      <c r="S678" s="39" t="s">
        <v>76</v>
      </c>
      <c r="T678" s="40" t="s">
        <v>77</v>
      </c>
      <c r="U678" s="40" t="s">
        <v>78</v>
      </c>
      <c r="V678" s="40"/>
      <c r="W678" s="38" t="s">
        <v>80</v>
      </c>
      <c r="X678" s="38">
        <v>6000</v>
      </c>
      <c r="Y678" s="39">
        <v>6600</v>
      </c>
      <c r="Z678" s="39">
        <v>6800</v>
      </c>
      <c r="AA678" s="39"/>
      <c r="AB678" s="39">
        <v>7200</v>
      </c>
      <c r="AC678" s="38">
        <v>7600</v>
      </c>
      <c r="AD678" s="38">
        <v>8200</v>
      </c>
      <c r="AE678" s="39">
        <v>8700</v>
      </c>
      <c r="AF678" s="39"/>
      <c r="AG678" s="39">
        <v>8900</v>
      </c>
      <c r="AH678" s="39">
        <v>9500</v>
      </c>
      <c r="AI678" s="40">
        <v>10000</v>
      </c>
      <c r="AJ678" s="3"/>
      <c r="AK678" s="3"/>
      <c r="AL678" s="3"/>
      <c r="AO678" s="1" t="str">
        <f t="shared" ref="AO678:AO721" si="175">AQ678</f>
        <v/>
      </c>
      <c r="AP678" s="163" t="str">
        <f>IF(AND(AP677&lt;=AQ677),AQ677,INDEX(AO677:AO722,MATCH(AP677,AQ677:AQ722)+(LOOKUP(AP677,AQ677:AQ722)&lt;&gt;AP677)))</f>
        <v/>
      </c>
      <c r="AQ678" s="50" t="str">
        <f t="shared" ref="AQ678:AQ722" si="176">IF($AQ$676=4200,F681,IF($AQ$676=4800,G681,IF($AQ$676="5400A",I681,IF($AQ$676=3600,H681,IF($AQ$676=1700,K681,IF($AQ$676=1750,M681,IF($AQ$676=1900,N681,IF($AQ$676=2000,O681,IF($AQ$676="2400A",P681,IF($AQ$676="2400B",R681,IF($AQ$676="2400C",S681,IF($AQ$676="2800A",T681,IF($AQ$676="2800B",U681,IF($AQ$676="5400B",W681,IF($AQ$676=6000,X681,IF($AQ$676=6600,Y681,IF($AQ$676=6800,Z681,IF($AQ$676=7200,AB681,IF($AQ$676=7600,AC681,IF($AQ$676=8200,AD681,IF($AQ$676=8700,AE681,IF($AQ$676=8900,AG681,IF($AQ$676=9500,AH681,IF($AQ$676=10000,AI681,""))))))))))))))))))))))))</f>
        <v/>
      </c>
      <c r="AR678" s="50"/>
      <c r="AS678" s="1" t="str">
        <f t="shared" ref="AS678:AS721" si="177">AU678</f>
        <v/>
      </c>
      <c r="AT678" s="163" t="str">
        <f>IF(AND(AT677&lt;=AU677),AU677,INDEX(AS677:AS722,MATCH(AT677,AU677:AU722)+(LOOKUP(AT677,AU677:AU722)&lt;&gt;AT677)))</f>
        <v/>
      </c>
      <c r="AU678" s="1" t="str">
        <f t="shared" ref="AU678:AU722" si="178">IF($AU$676=4200,F681,IF($AU$676=4800,G681,IF($AU$676="5400A",I681,IF($AU$676=3600,H681,IF($AU$676=1700,K681,IF($AU$676=1750,M681,IF($AU$676=1900,N681,IF($AU$676=2000,O681,IF($AU$676="2400A",P681,IF($AU$676="2400B",R681,IF($AU$676="2400C",S681,IF($AU$676="2800A",T681,IF($AU$676="2800B",U681,IF($AU$676="5400B",W681,IF($AU$676=6000,X681,IF($AU$676=6600,Y681,IF($AU$676=6800,Z681,IF($AU$676=7200,AB681,IF($AU$676=7600,AC681,IF($AU$676=8200,AD681,IF($AU$676=8700,AE681,IF($AU$676=8900,AG681,IF($AU$676=9500,AH681,IF($AU$676=10000,AI681,""))))))))))))))))))))))))</f>
        <v/>
      </c>
      <c r="AW678" s="1" t="str">
        <f t="shared" ref="AW678:AW722" si="179">AY678</f>
        <v/>
      </c>
      <c r="AX678" s="163" t="str">
        <f>IF(AND(AX677&lt;=AY677),AY677,INDEX(AW677:AW722,MATCH(AX677,AY677:AY722)+(LOOKUP(AX677,AY677:AY722)&lt;&gt;AX677)))</f>
        <v/>
      </c>
      <c r="AY678" s="1" t="str">
        <f t="shared" ref="AY678:AY722" si="180">IF($AY$676=4200,F681,IF($AY$676=4800,G681,IF($AY$676="5400A",I681,IF($AY$676=3600,H681,IF($AY$676=1700,K681,IF($AY$676=1750,M681,IF($AY$676=1900,N681,IF($AY$676=2000,O681,IF($AY$676="2400A",P681,IF($AY$676="2400B",R681,IF($AY$676="2400C",S681,IF($AY$676="2800A",T681,IF($AY$676="2800B",U681,IF($AY$676="5400B",W681,IF($AY$676=6000,X681,IF($AY$676=6600,Y681,IF($AY$676=6800,Z681,IF($AY$676=7200,AB681,IF($AY$676=7600,AC681,IF($AY$676=8200,AD681,IF($AY$676=8700,AE681,IF($AY$676=8900,AG681,IF($AY$676=9500,AH681,IF($AY$676=10000,AI681,""))))))))))))))))))))))))</f>
        <v/>
      </c>
      <c r="BA678" s="1" t="str">
        <f t="shared" ref="BA678:BA722" si="181">BC678</f>
        <v/>
      </c>
      <c r="BB678" s="163" t="str">
        <f>IF(AND(BB677&lt;=BC677),BC677,INDEX(BA677:BA722,MATCH(BB677,BC677:BC722)+(LOOKUP(BB677,BC677:BC722)&lt;&gt;BB677)))</f>
        <v/>
      </c>
      <c r="BC678" s="1" t="str">
        <f t="shared" ref="BC678:BC722" si="182">IF($BC$676=4200,F681,IF($BC$676=4800,G681,IF($BC$676="5400A",I681,IF($BC$676=3600,H681,IF($BC$676=1700,K681,IF($BC$676=1750,M681,IF($BC$676=1900,N681,IF($BC$676=2000,O681,IF($BC$676="2400A",P681,IF($BC$676="2400B",R681,IF($BC$676="2400C",S681,IF($BC$676="2800A",T681,IF($BC$676="2800B",U681,IF($BC$676="5400B",W681,IF($BC$676=6000,X681,IF($BC$676=6600,Y681,IF($BC$676=6800,Z681,IF($BC$676=7200,AB681,IF($BC$676=7600,AC681,IF($BC$676=8200,AD681,IF($BC$676=8700,AE681,IF($BC$676=8900,AG681,IF($BC$676=9500,AH681,IF($BC$676=10000,AI681,""))))))))))))))))))))))))</f>
        <v/>
      </c>
    </row>
    <row r="679" spans="1:55" ht="15" hidden="1" customHeight="1">
      <c r="B679" s="160">
        <v>14</v>
      </c>
      <c r="D679" s="150">
        <f>IF(AND(F20="Fix Pay"),"0",H20*H$5)</f>
        <v>0</v>
      </c>
      <c r="F679" s="7">
        <v>4200</v>
      </c>
      <c r="G679" s="8">
        <v>4800</v>
      </c>
      <c r="H679" s="8">
        <v>3600</v>
      </c>
      <c r="I679" s="9" t="s">
        <v>79</v>
      </c>
      <c r="J679" s="42"/>
      <c r="K679" s="29">
        <v>1</v>
      </c>
      <c r="L679" s="29"/>
      <c r="M679" s="29">
        <v>2</v>
      </c>
      <c r="N679" s="29">
        <v>3</v>
      </c>
      <c r="O679" s="29">
        <v>4</v>
      </c>
      <c r="P679" s="29">
        <v>5</v>
      </c>
      <c r="Q679" s="29"/>
      <c r="R679" s="29">
        <v>6</v>
      </c>
      <c r="S679" s="29">
        <v>7</v>
      </c>
      <c r="T679" s="29">
        <v>8</v>
      </c>
      <c r="U679" s="29">
        <v>9</v>
      </c>
      <c r="V679" s="29"/>
      <c r="W679" s="29">
        <v>14</v>
      </c>
      <c r="X679" s="29">
        <v>15</v>
      </c>
      <c r="Y679" s="29">
        <v>16</v>
      </c>
      <c r="Z679" s="29">
        <v>17</v>
      </c>
      <c r="AA679" s="29"/>
      <c r="AB679" s="29">
        <v>18</v>
      </c>
      <c r="AC679" s="39">
        <v>19</v>
      </c>
      <c r="AD679" s="39">
        <v>20</v>
      </c>
      <c r="AE679" s="39">
        <v>21</v>
      </c>
      <c r="AF679" s="39"/>
      <c r="AG679" s="39">
        <v>22</v>
      </c>
      <c r="AH679" s="39">
        <v>23</v>
      </c>
      <c r="AI679" s="39">
        <v>24</v>
      </c>
      <c r="AJ679" s="3"/>
      <c r="AK679" s="3"/>
      <c r="AL679" s="3"/>
      <c r="AO679" s="1" t="str">
        <f t="shared" si="175"/>
        <v/>
      </c>
      <c r="AP679" s="250"/>
      <c r="AQ679" s="50" t="str">
        <f t="shared" si="176"/>
        <v/>
      </c>
      <c r="AR679" s="50"/>
      <c r="AS679" s="1" t="str">
        <f t="shared" si="177"/>
        <v/>
      </c>
      <c r="AT679" s="250"/>
      <c r="AU679" s="1" t="str">
        <f t="shared" si="178"/>
        <v/>
      </c>
      <c r="AW679" s="1" t="str">
        <f t="shared" si="179"/>
        <v/>
      </c>
      <c r="AX679" s="151"/>
      <c r="AY679" s="1" t="str">
        <f t="shared" si="180"/>
        <v/>
      </c>
      <c r="BA679" s="1" t="str">
        <f t="shared" si="181"/>
        <v/>
      </c>
      <c r="BB679" s="151"/>
      <c r="BC679" s="1" t="str">
        <f t="shared" si="182"/>
        <v/>
      </c>
    </row>
    <row r="680" spans="1:55" ht="15" hidden="1" customHeight="1">
      <c r="C680" s="1" t="str">
        <f t="shared" ref="C680:C719" si="183">E680</f>
        <v/>
      </c>
      <c r="D680" s="151">
        <f>IF(AND(H644=""),"",ROUND(D679,0))</f>
        <v>0</v>
      </c>
      <c r="E680" s="1" t="str">
        <f t="shared" ref="E680:E719" si="184">IF($E$678=4200,F680,IF($E$678=4800,G680,IF($E$678="5400A",I680,IF($E$678=3600,H680,IF($E$678=1700,K680,IF($E$678=1750,M680,IF($E$678=1900,N680,IF($E$678=2000,O680,IF($E$678="2400A",P680,IF($E$678="2400B",R680,IF($E$678="2400C",S680,IF($E$678="2800A",T680,IF($E$678="2800B",U680,IF($E$678="5400B",W680,IF($E$678=6000,X680,IF($E$678=6600,Y680,IF($E$678=6800,Z680,IF($E$678=7200,AB680,IF($E$678=7600,AC680,IF($E$678=8200,AD680,IF($E$678=8700,AE680,IF($E$678=8900,AG680,IF($E$678=9500,AH680,IF($E$678=10000,AI680,""))))))))))))))))))))))))</f>
        <v/>
      </c>
      <c r="F680" s="1">
        <v>26500</v>
      </c>
      <c r="G680" s="1">
        <v>31100</v>
      </c>
      <c r="H680" s="1">
        <v>23700</v>
      </c>
      <c r="I680" s="1">
        <v>39300</v>
      </c>
      <c r="K680" s="30">
        <v>12400</v>
      </c>
      <c r="L680" s="30"/>
      <c r="M680" s="30">
        <v>12600</v>
      </c>
      <c r="N680" s="31">
        <v>12800</v>
      </c>
      <c r="O680" s="30">
        <v>13500</v>
      </c>
      <c r="P680" s="31">
        <v>14600</v>
      </c>
      <c r="Q680" s="36"/>
      <c r="R680" s="36">
        <v>15100</v>
      </c>
      <c r="S680" s="142">
        <v>15700</v>
      </c>
      <c r="T680" s="143">
        <v>18500</v>
      </c>
      <c r="U680" s="143">
        <v>20100</v>
      </c>
      <c r="V680" s="143"/>
      <c r="W680" s="34">
        <v>39300</v>
      </c>
      <c r="X680" s="34">
        <v>42500</v>
      </c>
      <c r="Y680" s="31">
        <v>47200</v>
      </c>
      <c r="Z680" s="31">
        <v>49700</v>
      </c>
      <c r="AA680" s="31"/>
      <c r="AB680" s="31">
        <v>52800</v>
      </c>
      <c r="AC680" s="31">
        <v>58000</v>
      </c>
      <c r="AD680" s="31">
        <v>62300</v>
      </c>
      <c r="AE680" s="30">
        <v>86200</v>
      </c>
      <c r="AF680" s="30"/>
      <c r="AG680" s="30">
        <v>90800</v>
      </c>
      <c r="AH680" s="30">
        <v>102100</v>
      </c>
      <c r="AI680" s="37">
        <v>104200</v>
      </c>
      <c r="AJ680" s="3"/>
      <c r="AK680" s="3"/>
      <c r="AL680" s="3"/>
      <c r="AO680" s="1" t="str">
        <f t="shared" si="175"/>
        <v/>
      </c>
      <c r="AP680" s="164" t="str">
        <f>IF(AND($N$20="Fix Pay"),AQ677,AP678)</f>
        <v/>
      </c>
      <c r="AQ680" s="50" t="str">
        <f t="shared" si="176"/>
        <v/>
      </c>
      <c r="AR680" s="50"/>
      <c r="AS680" s="1" t="str">
        <f t="shared" si="177"/>
        <v/>
      </c>
      <c r="AT680" s="164" t="str">
        <f>IF(AND($S$20="Fix Pay"),AU677,AT678)</f>
        <v/>
      </c>
      <c r="AU680" s="1" t="str">
        <f t="shared" si="178"/>
        <v/>
      </c>
      <c r="AW680" s="1" t="str">
        <f t="shared" si="179"/>
        <v/>
      </c>
      <c r="AX680" s="164" t="str">
        <f>IF(AND($X$20="Fix Pay"),AY677,AX678)</f>
        <v/>
      </c>
      <c r="AY680" s="1" t="str">
        <f t="shared" si="180"/>
        <v/>
      </c>
      <c r="BA680" s="1" t="str">
        <f t="shared" si="181"/>
        <v/>
      </c>
      <c r="BB680" s="164" t="str">
        <f>IF(AND($AC$20="Fix Pay"),BC677,BB678)</f>
        <v/>
      </c>
      <c r="BC680" s="1" t="str">
        <f t="shared" si="182"/>
        <v/>
      </c>
    </row>
    <row r="681" spans="1:55" ht="15" hidden="1" customHeight="1">
      <c r="C681" s="1" t="str">
        <f t="shared" si="183"/>
        <v/>
      </c>
      <c r="D681" s="151" t="str">
        <f>IF(AND(D680&lt;=E680),E680,INDEX($C$680:$C$719,MATCH(D680,$E$680:$E$719)+(LOOKUP(D680,$E$680:$E$719)&lt;&gt;D680)))</f>
        <v/>
      </c>
      <c r="E681" s="1" t="str">
        <f t="shared" si="184"/>
        <v/>
      </c>
      <c r="F681" s="1">
        <v>37800</v>
      </c>
      <c r="G681" s="1">
        <v>44300</v>
      </c>
      <c r="H681" s="1">
        <v>33800</v>
      </c>
      <c r="I681" s="1">
        <v>53100</v>
      </c>
      <c r="K681" s="30">
        <v>17700</v>
      </c>
      <c r="L681" s="30"/>
      <c r="M681" s="30">
        <v>17900</v>
      </c>
      <c r="N681" s="31">
        <v>18200</v>
      </c>
      <c r="O681" s="30">
        <v>19200</v>
      </c>
      <c r="P681" s="31">
        <v>20800</v>
      </c>
      <c r="Q681" s="36"/>
      <c r="R681" s="36">
        <v>21500</v>
      </c>
      <c r="S681" s="142">
        <v>22400</v>
      </c>
      <c r="T681" s="143">
        <v>25300</v>
      </c>
      <c r="U681" s="143">
        <v>28700</v>
      </c>
      <c r="V681" s="143"/>
      <c r="W681" s="34">
        <v>56100</v>
      </c>
      <c r="X681" s="34">
        <v>60700</v>
      </c>
      <c r="Y681" s="31">
        <v>67300</v>
      </c>
      <c r="Z681" s="31">
        <v>71000</v>
      </c>
      <c r="AA681" s="31"/>
      <c r="AB681" s="31">
        <v>75300</v>
      </c>
      <c r="AC681" s="31">
        <v>79900</v>
      </c>
      <c r="AD681" s="31">
        <v>88900</v>
      </c>
      <c r="AE681" s="30">
        <v>123100</v>
      </c>
      <c r="AF681" s="30"/>
      <c r="AG681" s="30">
        <v>129700</v>
      </c>
      <c r="AH681" s="30">
        <v>145800</v>
      </c>
      <c r="AI681" s="37">
        <v>148800</v>
      </c>
      <c r="AJ681" s="3"/>
      <c r="AK681" s="3"/>
      <c r="AL681" s="3"/>
      <c r="AO681" s="1" t="str">
        <f t="shared" si="175"/>
        <v/>
      </c>
      <c r="AP681" s="250"/>
      <c r="AQ681" s="50" t="str">
        <f t="shared" si="176"/>
        <v/>
      </c>
      <c r="AR681" s="50"/>
      <c r="AS681" s="1" t="str">
        <f t="shared" si="177"/>
        <v/>
      </c>
      <c r="AT681" s="250"/>
      <c r="AU681" s="1" t="str">
        <f t="shared" si="178"/>
        <v/>
      </c>
      <c r="AW681" s="1" t="str">
        <f t="shared" si="179"/>
        <v/>
      </c>
      <c r="AX681" s="151"/>
      <c r="AY681" s="1" t="str">
        <f t="shared" si="180"/>
        <v/>
      </c>
      <c r="BA681" s="1" t="str">
        <f t="shared" si="181"/>
        <v/>
      </c>
      <c r="BB681" s="151"/>
      <c r="BC681" s="1" t="str">
        <f t="shared" si="182"/>
        <v/>
      </c>
    </row>
    <row r="682" spans="1:55" ht="15" hidden="1" customHeight="1">
      <c r="C682" s="1" t="str">
        <f t="shared" si="183"/>
        <v/>
      </c>
      <c r="D682" s="152" t="str">
        <f>IF(AND(D680&lt;=E680),E680,INDEX($C$680:$C$699,MATCH(D680,$E$680:$E$699)+(LOOKUP(D680,$E$680:$E$699)&lt;&gt;D680)))</f>
        <v/>
      </c>
      <c r="E682" s="1" t="str">
        <f t="shared" si="184"/>
        <v/>
      </c>
      <c r="F682" s="1">
        <v>38900</v>
      </c>
      <c r="G682" s="1">
        <v>45600</v>
      </c>
      <c r="H682" s="1">
        <v>34800</v>
      </c>
      <c r="I682" s="1">
        <v>54700</v>
      </c>
      <c r="K682" s="31">
        <v>18200</v>
      </c>
      <c r="L682" s="31"/>
      <c r="M682" s="31">
        <v>18400</v>
      </c>
      <c r="N682" s="31">
        <v>18700</v>
      </c>
      <c r="O682" s="31">
        <v>19800</v>
      </c>
      <c r="P682" s="31">
        <v>21400</v>
      </c>
      <c r="Q682" s="36"/>
      <c r="R682" s="36">
        <v>22100</v>
      </c>
      <c r="S682" s="142">
        <v>23100</v>
      </c>
      <c r="T682" s="143">
        <v>27100</v>
      </c>
      <c r="U682" s="143">
        <v>29600</v>
      </c>
      <c r="V682" s="143"/>
      <c r="W682" s="34">
        <v>57800</v>
      </c>
      <c r="X682" s="34">
        <v>62500</v>
      </c>
      <c r="Y682" s="31">
        <v>69300</v>
      </c>
      <c r="Z682" s="31">
        <v>73100</v>
      </c>
      <c r="AA682" s="31"/>
      <c r="AB682" s="31">
        <v>77600</v>
      </c>
      <c r="AC682" s="31">
        <v>82300</v>
      </c>
      <c r="AD682" s="31">
        <v>91600</v>
      </c>
      <c r="AE682" s="30">
        <v>126800</v>
      </c>
      <c r="AF682" s="30"/>
      <c r="AG682" s="30">
        <v>133600</v>
      </c>
      <c r="AH682" s="30">
        <v>150200</v>
      </c>
      <c r="AI682" s="37">
        <v>153300</v>
      </c>
      <c r="AJ682" s="3"/>
      <c r="AK682" s="3"/>
      <c r="AL682" s="3"/>
      <c r="AO682" s="1" t="str">
        <f t="shared" si="175"/>
        <v/>
      </c>
      <c r="AP682" s="250"/>
      <c r="AQ682" s="50" t="str">
        <f t="shared" si="176"/>
        <v/>
      </c>
      <c r="AR682" s="50"/>
      <c r="AS682" s="1" t="str">
        <f t="shared" si="177"/>
        <v/>
      </c>
      <c r="AT682" s="250"/>
      <c r="AU682" s="1" t="str">
        <f t="shared" si="178"/>
        <v/>
      </c>
      <c r="AW682" s="1" t="str">
        <f t="shared" si="179"/>
        <v/>
      </c>
      <c r="AX682" s="151"/>
      <c r="AY682" s="1" t="str">
        <f t="shared" si="180"/>
        <v/>
      </c>
      <c r="BA682" s="1" t="str">
        <f t="shared" si="181"/>
        <v/>
      </c>
      <c r="BB682" s="151"/>
      <c r="BC682" s="1" t="str">
        <f t="shared" si="182"/>
        <v/>
      </c>
    </row>
    <row r="683" spans="1:55" ht="15" hidden="1" customHeight="1">
      <c r="A683" s="1" t="s">
        <v>229</v>
      </c>
      <c r="C683" s="1" t="str">
        <f t="shared" si="183"/>
        <v/>
      </c>
      <c r="D683" s="153" t="str">
        <f>IF(AND(C$6="Fix Pay"),E680,D681)</f>
        <v/>
      </c>
      <c r="E683" s="1" t="str">
        <f t="shared" si="184"/>
        <v/>
      </c>
      <c r="F683" s="1">
        <v>40100</v>
      </c>
      <c r="G683" s="1">
        <v>47000</v>
      </c>
      <c r="H683" s="1">
        <v>35800</v>
      </c>
      <c r="I683" s="1">
        <v>56300</v>
      </c>
      <c r="K683" s="31">
        <v>18700</v>
      </c>
      <c r="L683" s="31"/>
      <c r="M683" s="31">
        <v>19000</v>
      </c>
      <c r="N683" s="30">
        <v>19300</v>
      </c>
      <c r="O683" s="34">
        <v>20400</v>
      </c>
      <c r="P683" s="30">
        <v>22000</v>
      </c>
      <c r="Q683" s="35"/>
      <c r="R683" s="35">
        <v>22800</v>
      </c>
      <c r="S683" s="142">
        <v>23800</v>
      </c>
      <c r="T683" s="144">
        <v>27900</v>
      </c>
      <c r="U683" s="144">
        <v>30500</v>
      </c>
      <c r="V683" s="144"/>
      <c r="W683" s="34">
        <v>59500</v>
      </c>
      <c r="X683" s="34">
        <v>64400</v>
      </c>
      <c r="Y683" s="31">
        <v>71400</v>
      </c>
      <c r="Z683" s="31">
        <v>75300</v>
      </c>
      <c r="AA683" s="31"/>
      <c r="AB683" s="31">
        <v>79900</v>
      </c>
      <c r="AC683" s="31">
        <v>84800</v>
      </c>
      <c r="AD683" s="31">
        <v>94300</v>
      </c>
      <c r="AE683" s="30">
        <v>130600</v>
      </c>
      <c r="AF683" s="30"/>
      <c r="AG683" s="37">
        <v>137600</v>
      </c>
      <c r="AH683" s="37">
        <v>154700</v>
      </c>
      <c r="AI683" s="30">
        <v>157900</v>
      </c>
      <c r="AJ683" s="3"/>
      <c r="AK683" s="3"/>
      <c r="AL683" s="3"/>
      <c r="AO683" s="1" t="str">
        <f t="shared" si="175"/>
        <v/>
      </c>
      <c r="AP683" s="155" t="str">
        <f>IF(AND(AP677&lt;=AQ677),AQ677,INDEX(AO677:AO697,MATCH(AP677,AQ677:AQ697)+(LOOKUP(AP677,AQ677:AQ697)&lt;&gt;AP677)))</f>
        <v/>
      </c>
      <c r="AQ683" s="50" t="str">
        <f t="shared" si="176"/>
        <v/>
      </c>
      <c r="AR683" s="50"/>
      <c r="AS683" s="1" t="str">
        <f t="shared" si="177"/>
        <v/>
      </c>
      <c r="AT683" s="155" t="str">
        <f>IF(AND(AT677&lt;=AU677),AU677,INDEX(AS677:AS697,MATCH(AT677,AU677:AU697)+(LOOKUP(AT677,AU677:AU697)&lt;&gt;AT677)))</f>
        <v/>
      </c>
      <c r="AU683" s="1" t="str">
        <f t="shared" si="178"/>
        <v/>
      </c>
      <c r="AW683" s="1" t="str">
        <f t="shared" si="179"/>
        <v/>
      </c>
      <c r="AX683" s="155" t="str">
        <f>IF(AND(AX677&lt;=AY677),AY677,INDEX(AW677:AW697,MATCH(AX677,AY677:AY697)+(LOOKUP(AX677,AY677:AY697)&lt;&gt;AX677)))</f>
        <v/>
      </c>
      <c r="AY683" s="1" t="str">
        <f t="shared" si="180"/>
        <v/>
      </c>
      <c r="BA683" s="1" t="str">
        <f t="shared" si="181"/>
        <v/>
      </c>
      <c r="BB683" s="155" t="str">
        <f>IF(AND(BB677&lt;=BC677),BC677,INDEX(BA677:BA697,MATCH(BB677,BC677:BC697)+(LOOKUP(BB677,BC677:BC697)&lt;&gt;BB677)))</f>
        <v/>
      </c>
      <c r="BC683" s="1" t="str">
        <f t="shared" si="182"/>
        <v/>
      </c>
    </row>
    <row r="684" spans="1:55" ht="15" hidden="1" customHeight="1">
      <c r="A684" s="1" t="s">
        <v>230</v>
      </c>
      <c r="C684" s="1" t="str">
        <f t="shared" si="183"/>
        <v/>
      </c>
      <c r="D684" s="154" t="str">
        <f>IF(E$20=A$51,D683,IF(E$20=A$52,D683,IF(E$20=A$53,D683,IF(E$20=A$54,D682,""))))</f>
        <v/>
      </c>
      <c r="E684" s="1" t="str">
        <f t="shared" si="184"/>
        <v/>
      </c>
      <c r="F684" s="1">
        <v>41300</v>
      </c>
      <c r="G684" s="1">
        <v>48400</v>
      </c>
      <c r="H684" s="1">
        <v>36900</v>
      </c>
      <c r="I684" s="1">
        <v>58000</v>
      </c>
      <c r="K684" s="31">
        <v>19300</v>
      </c>
      <c r="L684" s="31"/>
      <c r="M684" s="31">
        <v>19600</v>
      </c>
      <c r="N684" s="30">
        <v>19900</v>
      </c>
      <c r="O684" s="34">
        <v>21000</v>
      </c>
      <c r="P684" s="31">
        <v>22700</v>
      </c>
      <c r="Q684" s="36"/>
      <c r="R684" s="36">
        <v>23500</v>
      </c>
      <c r="S684" s="142">
        <v>24500</v>
      </c>
      <c r="T684" s="143">
        <v>28700</v>
      </c>
      <c r="U684" s="143">
        <v>31400</v>
      </c>
      <c r="V684" s="143"/>
      <c r="W684" s="31">
        <v>61300</v>
      </c>
      <c r="X684" s="31">
        <v>66300</v>
      </c>
      <c r="Y684" s="31">
        <v>73500</v>
      </c>
      <c r="Z684" s="31">
        <v>77600</v>
      </c>
      <c r="AA684" s="31"/>
      <c r="AB684" s="31">
        <v>82300</v>
      </c>
      <c r="AC684" s="31">
        <v>87300</v>
      </c>
      <c r="AD684" s="31">
        <v>97100</v>
      </c>
      <c r="AE684" s="34">
        <v>134500</v>
      </c>
      <c r="AF684" s="34"/>
      <c r="AG684" s="37">
        <v>141700</v>
      </c>
      <c r="AH684" s="37">
        <v>159300</v>
      </c>
      <c r="AI684" s="30">
        <v>162600</v>
      </c>
      <c r="AJ684" s="3"/>
      <c r="AK684" s="3"/>
      <c r="AL684" s="3"/>
      <c r="AO684" s="1" t="str">
        <f t="shared" si="175"/>
        <v/>
      </c>
      <c r="AP684" s="50"/>
      <c r="AQ684" s="50" t="str">
        <f t="shared" si="176"/>
        <v/>
      </c>
      <c r="AR684" s="50"/>
      <c r="AS684" s="1" t="str">
        <f t="shared" si="177"/>
        <v/>
      </c>
      <c r="AT684" s="50"/>
      <c r="AU684" s="1" t="str">
        <f t="shared" si="178"/>
        <v/>
      </c>
      <c r="AW684" s="1" t="str">
        <f t="shared" si="179"/>
        <v/>
      </c>
      <c r="AY684" s="1" t="str">
        <f t="shared" si="180"/>
        <v/>
      </c>
      <c r="BA684" s="1" t="str">
        <f t="shared" si="181"/>
        <v/>
      </c>
      <c r="BC684" s="1" t="str">
        <f t="shared" si="182"/>
        <v/>
      </c>
    </row>
    <row r="685" spans="1:55" ht="15" hidden="1" customHeight="1">
      <c r="A685" s="1" t="s">
        <v>231</v>
      </c>
      <c r="C685" s="1" t="str">
        <f t="shared" si="183"/>
        <v/>
      </c>
      <c r="E685" s="1" t="str">
        <f t="shared" si="184"/>
        <v/>
      </c>
      <c r="F685" s="1">
        <v>42500</v>
      </c>
      <c r="G685" s="1">
        <v>49900</v>
      </c>
      <c r="H685" s="1">
        <v>38000</v>
      </c>
      <c r="I685" s="1">
        <v>59700</v>
      </c>
      <c r="K685" s="32">
        <v>19900</v>
      </c>
      <c r="L685" s="32"/>
      <c r="M685" s="32">
        <v>20200</v>
      </c>
      <c r="N685" s="31">
        <v>20500</v>
      </c>
      <c r="O685" s="34">
        <v>21600</v>
      </c>
      <c r="P685" s="31">
        <v>23400</v>
      </c>
      <c r="Q685" s="36"/>
      <c r="R685" s="36">
        <v>24200</v>
      </c>
      <c r="S685" s="142">
        <v>25200</v>
      </c>
      <c r="T685" s="143">
        <v>29600</v>
      </c>
      <c r="U685" s="143">
        <v>32300</v>
      </c>
      <c r="V685" s="143"/>
      <c r="W685" s="31">
        <v>63100</v>
      </c>
      <c r="X685" s="31">
        <v>68300</v>
      </c>
      <c r="Y685" s="31">
        <v>75700</v>
      </c>
      <c r="Z685" s="31">
        <v>79900</v>
      </c>
      <c r="AA685" s="31"/>
      <c r="AB685" s="31">
        <v>84800</v>
      </c>
      <c r="AC685" s="31">
        <v>89900</v>
      </c>
      <c r="AD685" s="31">
        <v>100000</v>
      </c>
      <c r="AE685" s="30">
        <v>138500</v>
      </c>
      <c r="AF685" s="30"/>
      <c r="AG685" s="37">
        <v>146000</v>
      </c>
      <c r="AH685" s="37">
        <v>164100</v>
      </c>
      <c r="AI685" s="37">
        <v>167500</v>
      </c>
      <c r="AJ685" s="3"/>
      <c r="AK685" s="3"/>
      <c r="AL685" s="3"/>
      <c r="AO685" s="1" t="str">
        <f t="shared" si="175"/>
        <v/>
      </c>
      <c r="AP685" s="167" t="str">
        <f>IF($E20=A$51,AP683,IF($E20=A$52,AP683,IF($E20=A$53,AP683,IF($E20=A$54,AP680,""))))</f>
        <v/>
      </c>
      <c r="AQ685" s="50" t="str">
        <f t="shared" si="176"/>
        <v/>
      </c>
      <c r="AR685" s="50"/>
      <c r="AS685" s="1" t="str">
        <f t="shared" si="177"/>
        <v/>
      </c>
      <c r="AT685" s="167" t="str">
        <f>IF($E20=A$51,AT683,IF($E20=A$52,AT683,IF($E20=A$53,AT683,IF($E20=A$54,AT680,""))))</f>
        <v/>
      </c>
      <c r="AU685" s="1" t="str">
        <f t="shared" si="178"/>
        <v/>
      </c>
      <c r="AW685" s="1" t="str">
        <f t="shared" si="179"/>
        <v/>
      </c>
      <c r="AX685" s="168" t="str">
        <f>IF($E20=A$51,AX683,IF($E20=A$52,AX683,IF($E20=A$53,AX683,IF($E20=A$54,AX680,""))))</f>
        <v/>
      </c>
      <c r="AY685" s="1" t="str">
        <f t="shared" si="180"/>
        <v/>
      </c>
      <c r="BA685" s="1" t="str">
        <f t="shared" si="181"/>
        <v/>
      </c>
      <c r="BB685" s="168" t="str">
        <f>IF($E$20=A$51,BB683,IF($E$20=A$52,BB683,IF($E$20=A$53,BB683,IF($E$20=A$54,BB680,""))))</f>
        <v/>
      </c>
      <c r="BC685" s="1" t="str">
        <f t="shared" si="182"/>
        <v/>
      </c>
    </row>
    <row r="686" spans="1:55" ht="15" hidden="1" customHeight="1">
      <c r="A686" s="1" t="s">
        <v>232</v>
      </c>
      <c r="C686" s="1" t="str">
        <f t="shared" si="183"/>
        <v/>
      </c>
      <c r="E686" s="1" t="str">
        <f t="shared" si="184"/>
        <v/>
      </c>
      <c r="F686" s="1">
        <v>43800</v>
      </c>
      <c r="G686" s="1">
        <v>51400</v>
      </c>
      <c r="H686" s="1">
        <v>39100</v>
      </c>
      <c r="I686" s="1">
        <v>61500</v>
      </c>
      <c r="K686" s="33">
        <v>20500</v>
      </c>
      <c r="L686" s="33"/>
      <c r="M686" s="33">
        <v>20800</v>
      </c>
      <c r="N686" s="31">
        <v>21100</v>
      </c>
      <c r="O686" s="34">
        <v>22200</v>
      </c>
      <c r="P686" s="34">
        <v>24100</v>
      </c>
      <c r="Q686" s="145"/>
      <c r="R686" s="145">
        <v>24900</v>
      </c>
      <c r="S686" s="142">
        <v>26000</v>
      </c>
      <c r="T686" s="146">
        <v>30500</v>
      </c>
      <c r="U686" s="147">
        <v>33300</v>
      </c>
      <c r="V686" s="147"/>
      <c r="W686" s="31">
        <v>65000</v>
      </c>
      <c r="X686" s="31">
        <v>70300</v>
      </c>
      <c r="Y686" s="31">
        <v>78000</v>
      </c>
      <c r="Z686" s="31">
        <v>82300</v>
      </c>
      <c r="AA686" s="31"/>
      <c r="AB686" s="31">
        <v>87300</v>
      </c>
      <c r="AC686" s="31">
        <v>92600</v>
      </c>
      <c r="AD686" s="31">
        <v>103000</v>
      </c>
      <c r="AE686" s="30">
        <v>142700</v>
      </c>
      <c r="AF686" s="30"/>
      <c r="AG686" s="37">
        <v>150400</v>
      </c>
      <c r="AH686" s="37">
        <v>169000</v>
      </c>
      <c r="AI686" s="37">
        <v>172500</v>
      </c>
      <c r="AJ686" s="3"/>
      <c r="AK686" s="3"/>
      <c r="AL686" s="3"/>
      <c r="AO686" s="1" t="str">
        <f t="shared" si="175"/>
        <v/>
      </c>
      <c r="AP686" s="50"/>
      <c r="AQ686" s="50" t="str">
        <f t="shared" si="176"/>
        <v/>
      </c>
      <c r="AR686" s="50"/>
      <c r="AS686" s="1" t="str">
        <f t="shared" si="177"/>
        <v/>
      </c>
      <c r="AU686" s="1" t="str">
        <f t="shared" si="178"/>
        <v/>
      </c>
      <c r="AW686" s="1" t="str">
        <f t="shared" si="179"/>
        <v/>
      </c>
      <c r="AY686" s="1" t="str">
        <f t="shared" si="180"/>
        <v/>
      </c>
      <c r="BA686" s="1" t="str">
        <f t="shared" si="181"/>
        <v/>
      </c>
      <c r="BC686" s="1" t="str">
        <f t="shared" si="182"/>
        <v/>
      </c>
    </row>
    <row r="687" spans="1:55" ht="15" hidden="1" customHeight="1">
      <c r="C687" s="1" t="str">
        <f t="shared" si="183"/>
        <v/>
      </c>
      <c r="E687" s="1" t="str">
        <f t="shared" si="184"/>
        <v/>
      </c>
      <c r="F687" s="1">
        <v>45100</v>
      </c>
      <c r="G687" s="1">
        <v>52900</v>
      </c>
      <c r="H687" s="1">
        <v>40300</v>
      </c>
      <c r="I687" s="1">
        <v>63300</v>
      </c>
      <c r="K687" s="31">
        <v>21100</v>
      </c>
      <c r="L687" s="31"/>
      <c r="M687" s="31">
        <v>21400</v>
      </c>
      <c r="N687" s="31">
        <v>21700</v>
      </c>
      <c r="O687" s="34">
        <v>22900</v>
      </c>
      <c r="P687" s="31">
        <v>24800</v>
      </c>
      <c r="Q687" s="36"/>
      <c r="R687" s="36">
        <v>25600</v>
      </c>
      <c r="S687" s="142">
        <v>26800</v>
      </c>
      <c r="T687" s="143">
        <v>31400</v>
      </c>
      <c r="U687" s="146">
        <v>34300</v>
      </c>
      <c r="V687" s="146"/>
      <c r="W687" s="31">
        <v>67000</v>
      </c>
      <c r="X687" s="31">
        <v>72400</v>
      </c>
      <c r="Y687" s="31">
        <v>80300</v>
      </c>
      <c r="Z687" s="31">
        <v>84800</v>
      </c>
      <c r="AA687" s="31"/>
      <c r="AB687" s="31">
        <v>89900</v>
      </c>
      <c r="AC687" s="31">
        <v>95400</v>
      </c>
      <c r="AD687" s="31">
        <v>106100</v>
      </c>
      <c r="AE687" s="30">
        <v>147000</v>
      </c>
      <c r="AF687" s="30"/>
      <c r="AG687" s="37">
        <v>154900</v>
      </c>
      <c r="AH687" s="37">
        <v>174100</v>
      </c>
      <c r="AI687" s="30">
        <v>177700</v>
      </c>
      <c r="AJ687" s="3"/>
      <c r="AK687" s="3"/>
      <c r="AL687" s="3"/>
      <c r="AO687" s="1" t="str">
        <f t="shared" si="175"/>
        <v/>
      </c>
      <c r="AP687" s="50"/>
      <c r="AQ687" s="50" t="str">
        <f t="shared" si="176"/>
        <v/>
      </c>
      <c r="AR687" s="50"/>
      <c r="AS687" s="1" t="str">
        <f t="shared" si="177"/>
        <v/>
      </c>
      <c r="AU687" s="1" t="str">
        <f t="shared" si="178"/>
        <v/>
      </c>
      <c r="AW687" s="1" t="str">
        <f t="shared" si="179"/>
        <v/>
      </c>
      <c r="AY687" s="1" t="str">
        <f t="shared" si="180"/>
        <v/>
      </c>
      <c r="BA687" s="1" t="str">
        <f t="shared" si="181"/>
        <v/>
      </c>
      <c r="BC687" s="1" t="str">
        <f t="shared" si="182"/>
        <v/>
      </c>
    </row>
    <row r="688" spans="1:55" ht="15.75" hidden="1" customHeight="1">
      <c r="A688" s="1" t="s">
        <v>46</v>
      </c>
      <c r="C688" s="1" t="str">
        <f t="shared" si="183"/>
        <v/>
      </c>
      <c r="E688" s="1" t="str">
        <f t="shared" si="184"/>
        <v/>
      </c>
      <c r="F688" s="1">
        <v>46500</v>
      </c>
      <c r="G688" s="1">
        <v>54500</v>
      </c>
      <c r="H688" s="1">
        <v>41500</v>
      </c>
      <c r="I688" s="1">
        <v>65200</v>
      </c>
      <c r="K688" s="32">
        <v>21700</v>
      </c>
      <c r="L688" s="32"/>
      <c r="M688" s="32">
        <v>22000</v>
      </c>
      <c r="N688" s="31">
        <v>22400</v>
      </c>
      <c r="O688" s="34">
        <v>23600</v>
      </c>
      <c r="P688" s="31">
        <v>25500</v>
      </c>
      <c r="Q688" s="36"/>
      <c r="R688" s="36">
        <v>26400</v>
      </c>
      <c r="S688" s="142">
        <v>27600</v>
      </c>
      <c r="T688" s="143">
        <v>32300</v>
      </c>
      <c r="U688" s="143">
        <v>35300</v>
      </c>
      <c r="V688" s="143"/>
      <c r="W688" s="31">
        <v>69000</v>
      </c>
      <c r="X688" s="31">
        <v>74600</v>
      </c>
      <c r="Y688" s="31">
        <v>82700</v>
      </c>
      <c r="Z688" s="31">
        <v>87300</v>
      </c>
      <c r="AA688" s="31"/>
      <c r="AB688" s="31">
        <v>92600</v>
      </c>
      <c r="AC688" s="31">
        <v>98300</v>
      </c>
      <c r="AD688" s="31">
        <v>109300</v>
      </c>
      <c r="AE688" s="30">
        <v>151400</v>
      </c>
      <c r="AF688" s="30"/>
      <c r="AG688" s="37">
        <v>159500</v>
      </c>
      <c r="AH688" s="37">
        <v>179300</v>
      </c>
      <c r="AI688" s="30">
        <v>183000</v>
      </c>
      <c r="AJ688" s="3"/>
      <c r="AK688" s="3"/>
      <c r="AL688" s="3"/>
      <c r="AO688" s="1" t="str">
        <f t="shared" si="175"/>
        <v/>
      </c>
      <c r="AP688" s="50"/>
      <c r="AQ688" s="50" t="str">
        <f t="shared" si="176"/>
        <v/>
      </c>
      <c r="AR688" s="50"/>
      <c r="AS688" s="1" t="str">
        <f t="shared" si="177"/>
        <v/>
      </c>
      <c r="AU688" s="1" t="str">
        <f t="shared" si="178"/>
        <v/>
      </c>
      <c r="AW688" s="1" t="str">
        <f t="shared" si="179"/>
        <v/>
      </c>
      <c r="AY688" s="1" t="str">
        <f t="shared" si="180"/>
        <v/>
      </c>
      <c r="BA688" s="1" t="str">
        <f t="shared" si="181"/>
        <v/>
      </c>
      <c r="BC688" s="1" t="str">
        <f t="shared" si="182"/>
        <v/>
      </c>
    </row>
    <row r="689" spans="1:55" hidden="1">
      <c r="A689" s="1" t="s">
        <v>49</v>
      </c>
      <c r="C689" s="1" t="str">
        <f t="shared" si="183"/>
        <v/>
      </c>
      <c r="E689" s="1" t="str">
        <f t="shared" si="184"/>
        <v/>
      </c>
      <c r="F689" s="1">
        <v>47900</v>
      </c>
      <c r="G689" s="1">
        <v>56100</v>
      </c>
      <c r="H689" s="1">
        <v>42700</v>
      </c>
      <c r="I689" s="1">
        <v>67200</v>
      </c>
      <c r="K689" s="33">
        <v>22400</v>
      </c>
      <c r="L689" s="33"/>
      <c r="M689" s="33">
        <v>22700</v>
      </c>
      <c r="N689" s="31">
        <v>23100</v>
      </c>
      <c r="O689" s="34">
        <v>24300</v>
      </c>
      <c r="P689" s="31">
        <v>26300</v>
      </c>
      <c r="Q689" s="36"/>
      <c r="R689" s="36">
        <v>27200</v>
      </c>
      <c r="S689" s="142">
        <v>28200</v>
      </c>
      <c r="T689" s="143">
        <v>33300</v>
      </c>
      <c r="U689" s="143">
        <v>36400</v>
      </c>
      <c r="V689" s="143"/>
      <c r="W689" s="30">
        <v>71100</v>
      </c>
      <c r="X689" s="30">
        <v>76800</v>
      </c>
      <c r="Y689" s="31">
        <v>85200</v>
      </c>
      <c r="Z689" s="31">
        <v>89900</v>
      </c>
      <c r="AA689" s="31"/>
      <c r="AB689" s="31">
        <v>95400</v>
      </c>
      <c r="AC689" s="31">
        <v>101200</v>
      </c>
      <c r="AD689" s="31">
        <v>112600</v>
      </c>
      <c r="AE689" s="30">
        <v>155900</v>
      </c>
      <c r="AF689" s="30"/>
      <c r="AG689" s="37">
        <v>164300</v>
      </c>
      <c r="AH689" s="37">
        <v>184700</v>
      </c>
      <c r="AI689" s="30">
        <v>188500</v>
      </c>
      <c r="AJ689" s="3"/>
      <c r="AK689" s="3"/>
      <c r="AL689" s="3"/>
      <c r="AO689" s="1" t="str">
        <f t="shared" si="175"/>
        <v/>
      </c>
      <c r="AP689" s="50"/>
      <c r="AQ689" s="50" t="str">
        <f t="shared" si="176"/>
        <v/>
      </c>
      <c r="AR689" s="50"/>
      <c r="AS689" s="1" t="str">
        <f t="shared" si="177"/>
        <v/>
      </c>
      <c r="AU689" s="1" t="str">
        <f t="shared" si="178"/>
        <v/>
      </c>
      <c r="AW689" s="1" t="str">
        <f t="shared" si="179"/>
        <v/>
      </c>
      <c r="AY689" s="1" t="str">
        <f t="shared" si="180"/>
        <v/>
      </c>
      <c r="BA689" s="1" t="str">
        <f t="shared" si="181"/>
        <v/>
      </c>
      <c r="BC689" s="1" t="str">
        <f t="shared" si="182"/>
        <v/>
      </c>
    </row>
    <row r="690" spans="1:55" hidden="1">
      <c r="A690" s="1" t="s">
        <v>47</v>
      </c>
      <c r="C690" s="1" t="str">
        <f t="shared" si="183"/>
        <v/>
      </c>
      <c r="E690" s="1" t="str">
        <f t="shared" si="184"/>
        <v/>
      </c>
      <c r="F690" s="1">
        <v>49300</v>
      </c>
      <c r="G690" s="1">
        <v>57800</v>
      </c>
      <c r="H690" s="1">
        <v>44000</v>
      </c>
      <c r="I690" s="1">
        <v>69200</v>
      </c>
      <c r="K690" s="31">
        <v>23100</v>
      </c>
      <c r="L690" s="31"/>
      <c r="M690" s="31">
        <v>23400</v>
      </c>
      <c r="N690" s="34">
        <v>23800</v>
      </c>
      <c r="O690" s="34">
        <v>25000</v>
      </c>
      <c r="P690" s="31">
        <v>27100</v>
      </c>
      <c r="Q690" s="36"/>
      <c r="R690" s="36">
        <v>28000</v>
      </c>
      <c r="S690" s="142">
        <v>29300</v>
      </c>
      <c r="T690" s="143">
        <v>34300</v>
      </c>
      <c r="U690" s="143">
        <v>37500</v>
      </c>
      <c r="V690" s="143"/>
      <c r="W690" s="31">
        <v>73200</v>
      </c>
      <c r="X690" s="31">
        <v>79100</v>
      </c>
      <c r="Y690" s="31">
        <v>87800</v>
      </c>
      <c r="Z690" s="31">
        <v>92600</v>
      </c>
      <c r="AA690" s="31"/>
      <c r="AB690" s="31">
        <v>98300</v>
      </c>
      <c r="AC690" s="37">
        <v>104200</v>
      </c>
      <c r="AD690" s="37">
        <v>116000</v>
      </c>
      <c r="AE690" s="30">
        <v>160600</v>
      </c>
      <c r="AF690" s="30"/>
      <c r="AG690" s="30">
        <v>169200</v>
      </c>
      <c r="AH690" s="30">
        <v>190200</v>
      </c>
      <c r="AI690" s="30">
        <v>194200</v>
      </c>
      <c r="AJ690" s="3"/>
      <c r="AK690" s="3"/>
      <c r="AL690" s="3"/>
      <c r="AO690" s="1" t="str">
        <f t="shared" si="175"/>
        <v/>
      </c>
      <c r="AP690" s="50"/>
      <c r="AQ690" s="50" t="str">
        <f t="shared" si="176"/>
        <v/>
      </c>
      <c r="AR690" s="50"/>
      <c r="AS690" s="1" t="str">
        <f t="shared" si="177"/>
        <v/>
      </c>
      <c r="AU690" s="1" t="str">
        <f t="shared" si="178"/>
        <v/>
      </c>
      <c r="AW690" s="1" t="str">
        <f t="shared" si="179"/>
        <v/>
      </c>
      <c r="AY690" s="1" t="str">
        <f t="shared" si="180"/>
        <v/>
      </c>
      <c r="BA690" s="1" t="str">
        <f t="shared" si="181"/>
        <v/>
      </c>
      <c r="BC690" s="1" t="str">
        <f t="shared" si="182"/>
        <v/>
      </c>
    </row>
    <row r="691" spans="1:55" hidden="1">
      <c r="A691" s="1" t="s">
        <v>48</v>
      </c>
      <c r="C691" s="1" t="str">
        <f t="shared" si="183"/>
        <v/>
      </c>
      <c r="E691" s="1" t="str">
        <f t="shared" si="184"/>
        <v/>
      </c>
      <c r="F691" s="1">
        <v>50800</v>
      </c>
      <c r="G691" s="1">
        <v>59500</v>
      </c>
      <c r="H691" s="1">
        <v>45300</v>
      </c>
      <c r="I691" s="1">
        <v>71300</v>
      </c>
      <c r="K691" s="30">
        <v>23800</v>
      </c>
      <c r="L691" s="30"/>
      <c r="M691" s="30">
        <v>24100</v>
      </c>
      <c r="N691" s="34">
        <v>24500</v>
      </c>
      <c r="O691" s="34">
        <v>25800</v>
      </c>
      <c r="P691" s="31">
        <v>27900</v>
      </c>
      <c r="Q691" s="36"/>
      <c r="R691" s="36">
        <v>28800</v>
      </c>
      <c r="S691" s="142">
        <v>30200</v>
      </c>
      <c r="T691" s="143">
        <v>35300</v>
      </c>
      <c r="U691" s="143">
        <v>38600</v>
      </c>
      <c r="V691" s="143"/>
      <c r="W691" s="31">
        <v>75400</v>
      </c>
      <c r="X691" s="31">
        <v>81500</v>
      </c>
      <c r="Y691" s="30">
        <v>90400</v>
      </c>
      <c r="Z691" s="30">
        <v>95400</v>
      </c>
      <c r="AA691" s="30"/>
      <c r="AB691" s="30">
        <v>101200</v>
      </c>
      <c r="AC691" s="37">
        <v>107300</v>
      </c>
      <c r="AD691" s="37">
        <v>119500</v>
      </c>
      <c r="AE691" s="30">
        <v>165400</v>
      </c>
      <c r="AF691" s="30"/>
      <c r="AG691" s="37">
        <v>174300</v>
      </c>
      <c r="AH691" s="37">
        <v>195900</v>
      </c>
      <c r="AI691" s="37">
        <v>200000</v>
      </c>
      <c r="AJ691" s="3"/>
      <c r="AK691" s="3"/>
      <c r="AL691" s="3"/>
      <c r="AO691" s="1" t="str">
        <f t="shared" si="175"/>
        <v/>
      </c>
      <c r="AP691" s="50"/>
      <c r="AQ691" s="50" t="str">
        <f t="shared" si="176"/>
        <v/>
      </c>
      <c r="AR691" s="50"/>
      <c r="AS691" s="1" t="str">
        <f t="shared" si="177"/>
        <v/>
      </c>
      <c r="AU691" s="1" t="str">
        <f t="shared" si="178"/>
        <v/>
      </c>
      <c r="AW691" s="1" t="str">
        <f t="shared" si="179"/>
        <v/>
      </c>
      <c r="AY691" s="1" t="str">
        <f t="shared" si="180"/>
        <v/>
      </c>
      <c r="BA691" s="1" t="str">
        <f t="shared" si="181"/>
        <v/>
      </c>
      <c r="BC691" s="1" t="str">
        <f t="shared" si="182"/>
        <v/>
      </c>
    </row>
    <row r="692" spans="1:55" hidden="1">
      <c r="C692" s="1" t="str">
        <f t="shared" si="183"/>
        <v/>
      </c>
      <c r="E692" s="1" t="str">
        <f t="shared" si="184"/>
        <v/>
      </c>
      <c r="F692" s="1">
        <v>52300</v>
      </c>
      <c r="G692" s="1">
        <v>61300</v>
      </c>
      <c r="H692" s="1">
        <v>46700</v>
      </c>
      <c r="I692" s="1">
        <v>73400</v>
      </c>
      <c r="K692" s="31">
        <v>24500</v>
      </c>
      <c r="L692" s="31"/>
      <c r="M692" s="31">
        <v>24800</v>
      </c>
      <c r="N692" s="31">
        <v>25200</v>
      </c>
      <c r="O692" s="31">
        <v>26600</v>
      </c>
      <c r="P692" s="31">
        <v>28700</v>
      </c>
      <c r="Q692" s="36"/>
      <c r="R692" s="36">
        <v>29700</v>
      </c>
      <c r="S692" s="142">
        <v>31100</v>
      </c>
      <c r="T692" s="143">
        <v>36400</v>
      </c>
      <c r="U692" s="143">
        <v>39800</v>
      </c>
      <c r="V692" s="143"/>
      <c r="W692" s="31">
        <v>77700</v>
      </c>
      <c r="X692" s="31">
        <v>83900</v>
      </c>
      <c r="Y692" s="31">
        <v>93100</v>
      </c>
      <c r="Z692" s="31">
        <v>98300</v>
      </c>
      <c r="AA692" s="31"/>
      <c r="AB692" s="31">
        <v>104200</v>
      </c>
      <c r="AC692" s="37">
        <v>110500</v>
      </c>
      <c r="AD692" s="37">
        <v>123100</v>
      </c>
      <c r="AE692" s="30">
        <v>170400</v>
      </c>
      <c r="AF692" s="30"/>
      <c r="AG692" s="30">
        <v>179500</v>
      </c>
      <c r="AH692" s="30">
        <v>201800</v>
      </c>
      <c r="AI692" s="37">
        <v>206000</v>
      </c>
      <c r="AJ692" s="3"/>
      <c r="AK692" s="3"/>
      <c r="AL692" s="3"/>
      <c r="AO692" s="1" t="str">
        <f t="shared" si="175"/>
        <v/>
      </c>
      <c r="AP692" s="50"/>
      <c r="AQ692" s="50" t="str">
        <f t="shared" si="176"/>
        <v/>
      </c>
      <c r="AR692" s="50"/>
      <c r="AS692" s="1" t="str">
        <f t="shared" si="177"/>
        <v/>
      </c>
      <c r="AU692" s="1" t="str">
        <f t="shared" si="178"/>
        <v/>
      </c>
      <c r="AW692" s="1" t="str">
        <f t="shared" si="179"/>
        <v/>
      </c>
      <c r="AY692" s="1" t="str">
        <f t="shared" si="180"/>
        <v/>
      </c>
      <c r="BA692" s="1" t="str">
        <f t="shared" si="181"/>
        <v/>
      </c>
      <c r="BC692" s="1" t="str">
        <f t="shared" si="182"/>
        <v/>
      </c>
    </row>
    <row r="693" spans="1:55" hidden="1">
      <c r="C693" s="1" t="str">
        <f t="shared" si="183"/>
        <v/>
      </c>
      <c r="E693" s="1" t="str">
        <f t="shared" si="184"/>
        <v/>
      </c>
      <c r="F693" s="1">
        <v>53900</v>
      </c>
      <c r="G693" s="1">
        <v>63100</v>
      </c>
      <c r="H693" s="1">
        <v>48100</v>
      </c>
      <c r="I693" s="1">
        <v>75600</v>
      </c>
      <c r="K693" s="31">
        <v>25200</v>
      </c>
      <c r="L693" s="31"/>
      <c r="M693" s="31">
        <v>25500</v>
      </c>
      <c r="N693" s="34">
        <v>26000</v>
      </c>
      <c r="O693" s="30">
        <v>27400</v>
      </c>
      <c r="P693" s="31">
        <v>29600</v>
      </c>
      <c r="Q693" s="36"/>
      <c r="R693" s="36">
        <v>30600</v>
      </c>
      <c r="S693" s="142">
        <v>32000</v>
      </c>
      <c r="T693" s="143">
        <v>37500</v>
      </c>
      <c r="U693" s="143">
        <v>41000</v>
      </c>
      <c r="V693" s="143"/>
      <c r="W693" s="31">
        <v>80000</v>
      </c>
      <c r="X693" s="31">
        <v>86400</v>
      </c>
      <c r="Y693" s="30">
        <v>95900</v>
      </c>
      <c r="Z693" s="30">
        <v>101200</v>
      </c>
      <c r="AA693" s="30"/>
      <c r="AB693" s="30">
        <v>107300</v>
      </c>
      <c r="AC693" s="30">
        <v>113800</v>
      </c>
      <c r="AD693" s="30">
        <v>126800</v>
      </c>
      <c r="AE693" s="30">
        <v>175500</v>
      </c>
      <c r="AF693" s="30"/>
      <c r="AG693" s="30">
        <v>184900</v>
      </c>
      <c r="AH693" s="30">
        <v>207900</v>
      </c>
      <c r="AI693" s="31">
        <v>212200</v>
      </c>
      <c r="AJ693" s="3"/>
      <c r="AK693" s="3"/>
      <c r="AL693" s="3"/>
      <c r="AO693" s="1" t="str">
        <f t="shared" si="175"/>
        <v/>
      </c>
      <c r="AP693" s="50"/>
      <c r="AQ693" s="50" t="str">
        <f t="shared" si="176"/>
        <v/>
      </c>
      <c r="AR693" s="50"/>
      <c r="AS693" s="1" t="str">
        <f t="shared" si="177"/>
        <v/>
      </c>
      <c r="AU693" s="1" t="str">
        <f t="shared" si="178"/>
        <v/>
      </c>
      <c r="AW693" s="1" t="str">
        <f t="shared" si="179"/>
        <v/>
      </c>
      <c r="AY693" s="1" t="str">
        <f t="shared" si="180"/>
        <v/>
      </c>
      <c r="BA693" s="1" t="str">
        <f t="shared" si="181"/>
        <v/>
      </c>
      <c r="BC693" s="1" t="str">
        <f t="shared" si="182"/>
        <v/>
      </c>
    </row>
    <row r="694" spans="1:55" hidden="1">
      <c r="C694" s="1" t="str">
        <f t="shared" si="183"/>
        <v/>
      </c>
      <c r="E694" s="1" t="str">
        <f t="shared" si="184"/>
        <v/>
      </c>
      <c r="F694" s="1">
        <v>55500</v>
      </c>
      <c r="G694" s="1">
        <v>65000</v>
      </c>
      <c r="H694" s="1">
        <v>49500</v>
      </c>
      <c r="I694" s="1">
        <v>77900</v>
      </c>
      <c r="K694" s="31">
        <v>26000</v>
      </c>
      <c r="L694" s="31"/>
      <c r="M694" s="31">
        <v>26300</v>
      </c>
      <c r="N694" s="34">
        <v>26800</v>
      </c>
      <c r="O694" s="31">
        <v>28200</v>
      </c>
      <c r="P694" s="31">
        <v>30500</v>
      </c>
      <c r="Q694" s="36"/>
      <c r="R694" s="36">
        <v>31500</v>
      </c>
      <c r="S694" s="142">
        <v>33000</v>
      </c>
      <c r="T694" s="143">
        <v>38600</v>
      </c>
      <c r="U694" s="143">
        <v>42200</v>
      </c>
      <c r="V694" s="143"/>
      <c r="W694" s="31">
        <v>82400</v>
      </c>
      <c r="X694" s="31">
        <v>89000</v>
      </c>
      <c r="Y694" s="31">
        <v>98800</v>
      </c>
      <c r="Z694" s="31">
        <v>104200</v>
      </c>
      <c r="AA694" s="31"/>
      <c r="AB694" s="31">
        <v>110500</v>
      </c>
      <c r="AC694" s="37">
        <v>117200</v>
      </c>
      <c r="AD694" s="37">
        <v>130600</v>
      </c>
      <c r="AE694" s="30">
        <v>180800</v>
      </c>
      <c r="AF694" s="30"/>
      <c r="AG694" s="37">
        <v>190400</v>
      </c>
      <c r="AH694" s="37">
        <v>214100</v>
      </c>
      <c r="AI694" s="30">
        <v>218600</v>
      </c>
      <c r="AJ694" s="3"/>
      <c r="AK694" s="3"/>
      <c r="AL694" s="3"/>
      <c r="AO694" s="1" t="str">
        <f t="shared" si="175"/>
        <v/>
      </c>
      <c r="AP694" s="50"/>
      <c r="AQ694" s="50" t="str">
        <f t="shared" si="176"/>
        <v/>
      </c>
      <c r="AR694" s="50"/>
      <c r="AS694" s="1" t="str">
        <f t="shared" si="177"/>
        <v/>
      </c>
      <c r="AU694" s="1" t="str">
        <f t="shared" si="178"/>
        <v/>
      </c>
      <c r="AW694" s="1" t="str">
        <f t="shared" si="179"/>
        <v/>
      </c>
      <c r="AY694" s="1" t="str">
        <f t="shared" si="180"/>
        <v/>
      </c>
      <c r="BA694" s="1" t="str">
        <f t="shared" si="181"/>
        <v/>
      </c>
      <c r="BC694" s="1" t="str">
        <f t="shared" si="182"/>
        <v/>
      </c>
    </row>
    <row r="695" spans="1:55" hidden="1">
      <c r="C695" s="1" t="str">
        <f t="shared" si="183"/>
        <v/>
      </c>
      <c r="E695" s="1" t="str">
        <f t="shared" si="184"/>
        <v/>
      </c>
      <c r="F695" s="1">
        <v>57200</v>
      </c>
      <c r="G695" s="1">
        <v>67000</v>
      </c>
      <c r="H695" s="1">
        <v>51000</v>
      </c>
      <c r="I695" s="1">
        <v>80200</v>
      </c>
      <c r="K695" s="31">
        <v>26800</v>
      </c>
      <c r="L695" s="31"/>
      <c r="M695" s="31">
        <v>27100</v>
      </c>
      <c r="N695" s="31">
        <v>27600</v>
      </c>
      <c r="O695" s="31">
        <v>29000</v>
      </c>
      <c r="P695" s="31">
        <v>31400</v>
      </c>
      <c r="Q695" s="36"/>
      <c r="R695" s="36">
        <v>32400</v>
      </c>
      <c r="S695" s="142">
        <v>34000</v>
      </c>
      <c r="T695" s="143">
        <v>39800</v>
      </c>
      <c r="U695" s="143">
        <v>43500</v>
      </c>
      <c r="V695" s="143"/>
      <c r="W695" s="31">
        <v>84900</v>
      </c>
      <c r="X695" s="31">
        <v>91700</v>
      </c>
      <c r="Y695" s="37">
        <v>101800</v>
      </c>
      <c r="Z695" s="37">
        <v>107300</v>
      </c>
      <c r="AA695" s="37"/>
      <c r="AB695" s="37">
        <v>113800</v>
      </c>
      <c r="AC695" s="30">
        <v>120700</v>
      </c>
      <c r="AD695" s="30">
        <v>134500</v>
      </c>
      <c r="AE695" s="30">
        <v>186200</v>
      </c>
      <c r="AF695" s="30"/>
      <c r="AG695" s="37">
        <v>196100</v>
      </c>
      <c r="AH695" s="37"/>
      <c r="AI695" s="30"/>
      <c r="AJ695" s="3"/>
      <c r="AK695" s="3"/>
      <c r="AL695" s="3"/>
      <c r="AO695" s="1" t="str">
        <f t="shared" si="175"/>
        <v/>
      </c>
      <c r="AP695" s="50"/>
      <c r="AQ695" s="50" t="str">
        <f t="shared" si="176"/>
        <v/>
      </c>
      <c r="AR695" s="50"/>
      <c r="AS695" s="1" t="str">
        <f t="shared" si="177"/>
        <v/>
      </c>
      <c r="AU695" s="1" t="str">
        <f t="shared" si="178"/>
        <v/>
      </c>
      <c r="AW695" s="1" t="str">
        <f t="shared" si="179"/>
        <v/>
      </c>
      <c r="AY695" s="1" t="str">
        <f t="shared" si="180"/>
        <v/>
      </c>
      <c r="BA695" s="1" t="str">
        <f t="shared" si="181"/>
        <v/>
      </c>
      <c r="BC695" s="1" t="str">
        <f t="shared" si="182"/>
        <v/>
      </c>
    </row>
    <row r="696" spans="1:55" hidden="1">
      <c r="C696" s="1" t="str">
        <f t="shared" si="183"/>
        <v/>
      </c>
      <c r="E696" s="1" t="str">
        <f t="shared" si="184"/>
        <v/>
      </c>
      <c r="F696" s="1">
        <v>58900</v>
      </c>
      <c r="G696" s="1">
        <v>69000</v>
      </c>
      <c r="H696" s="1">
        <v>52500</v>
      </c>
      <c r="I696" s="1">
        <v>82600</v>
      </c>
      <c r="K696" s="31">
        <v>27600</v>
      </c>
      <c r="L696" s="31"/>
      <c r="M696" s="31">
        <v>27900</v>
      </c>
      <c r="N696" s="30">
        <v>28400</v>
      </c>
      <c r="O696" s="31">
        <v>29900</v>
      </c>
      <c r="P696" s="31">
        <v>32300</v>
      </c>
      <c r="Q696" s="36"/>
      <c r="R696" s="36">
        <v>33400</v>
      </c>
      <c r="S696" s="142">
        <v>35000</v>
      </c>
      <c r="T696" s="143">
        <v>41000</v>
      </c>
      <c r="U696" s="143">
        <v>44800</v>
      </c>
      <c r="V696" s="143"/>
      <c r="W696" s="31">
        <v>87400</v>
      </c>
      <c r="X696" s="31">
        <v>94500</v>
      </c>
      <c r="Y696" s="37">
        <v>104900</v>
      </c>
      <c r="Z696" s="37">
        <v>110500</v>
      </c>
      <c r="AA696" s="37"/>
      <c r="AB696" s="37">
        <v>117200</v>
      </c>
      <c r="AC696" s="37">
        <v>124300</v>
      </c>
      <c r="AD696" s="37">
        <v>138500</v>
      </c>
      <c r="AE696" s="30">
        <v>191800</v>
      </c>
      <c r="AF696" s="30"/>
      <c r="AG696" s="31">
        <v>202000</v>
      </c>
      <c r="AH696" s="31"/>
      <c r="AI696" s="148"/>
      <c r="AJ696" s="3"/>
      <c r="AK696" s="3"/>
      <c r="AL696" s="3"/>
      <c r="AO696" s="1" t="str">
        <f t="shared" si="175"/>
        <v/>
      </c>
      <c r="AP696" s="50"/>
      <c r="AQ696" s="50" t="str">
        <f t="shared" si="176"/>
        <v/>
      </c>
      <c r="AR696" s="50"/>
      <c r="AS696" s="1" t="str">
        <f t="shared" si="177"/>
        <v/>
      </c>
      <c r="AU696" s="1" t="str">
        <f t="shared" si="178"/>
        <v/>
      </c>
      <c r="AW696" s="1" t="str">
        <f t="shared" si="179"/>
        <v/>
      </c>
      <c r="AY696" s="1" t="str">
        <f t="shared" si="180"/>
        <v/>
      </c>
      <c r="BA696" s="1" t="str">
        <f t="shared" si="181"/>
        <v/>
      </c>
      <c r="BC696" s="1" t="str">
        <f t="shared" si="182"/>
        <v/>
      </c>
    </row>
    <row r="697" spans="1:55" hidden="1">
      <c r="C697" s="1" t="str">
        <f t="shared" si="183"/>
        <v/>
      </c>
      <c r="E697" s="1" t="str">
        <f t="shared" si="184"/>
        <v/>
      </c>
      <c r="F697" s="1">
        <v>60700</v>
      </c>
      <c r="G697" s="1">
        <v>71100</v>
      </c>
      <c r="H697" s="1">
        <v>54100</v>
      </c>
      <c r="I697" s="1">
        <v>85100</v>
      </c>
      <c r="K697" s="31">
        <v>28400</v>
      </c>
      <c r="L697" s="31"/>
      <c r="M697" s="31">
        <v>28700</v>
      </c>
      <c r="N697" s="31">
        <v>29300</v>
      </c>
      <c r="O697" s="31">
        <v>30800</v>
      </c>
      <c r="P697" s="31">
        <v>33300</v>
      </c>
      <c r="Q697" s="36"/>
      <c r="R697" s="36">
        <v>34400</v>
      </c>
      <c r="S697" s="142">
        <v>36100</v>
      </c>
      <c r="T697" s="143">
        <v>42200</v>
      </c>
      <c r="U697" s="143">
        <v>46100</v>
      </c>
      <c r="V697" s="143"/>
      <c r="W697" s="31">
        <v>90000</v>
      </c>
      <c r="X697" s="31">
        <v>97300</v>
      </c>
      <c r="Y697" s="37">
        <v>108000</v>
      </c>
      <c r="Z697" s="37">
        <v>113800</v>
      </c>
      <c r="AA697" s="37"/>
      <c r="AB697" s="37">
        <v>120700</v>
      </c>
      <c r="AC697" s="37">
        <v>128000</v>
      </c>
      <c r="AD697" s="37">
        <v>142700</v>
      </c>
      <c r="AE697" s="30">
        <v>197600</v>
      </c>
      <c r="AF697" s="30"/>
      <c r="AG697" s="30">
        <v>208100</v>
      </c>
      <c r="AH697" s="30"/>
      <c r="AI697" s="148"/>
      <c r="AJ697" s="3"/>
      <c r="AK697" s="3"/>
      <c r="AL697" s="3"/>
      <c r="AO697" s="1" t="str">
        <f t="shared" si="175"/>
        <v/>
      </c>
      <c r="AP697" s="50"/>
      <c r="AQ697" s="50" t="str">
        <f t="shared" si="176"/>
        <v/>
      </c>
      <c r="AR697" s="50"/>
      <c r="AS697" s="1" t="str">
        <f t="shared" si="177"/>
        <v/>
      </c>
      <c r="AU697" s="1" t="str">
        <f t="shared" si="178"/>
        <v/>
      </c>
      <c r="AW697" s="1" t="str">
        <f t="shared" si="179"/>
        <v/>
      </c>
      <c r="AY697" s="1" t="str">
        <f t="shared" si="180"/>
        <v/>
      </c>
      <c r="BA697" s="1" t="str">
        <f t="shared" si="181"/>
        <v/>
      </c>
      <c r="BC697" s="1" t="str">
        <f t="shared" si="182"/>
        <v/>
      </c>
    </row>
    <row r="698" spans="1:55" hidden="1">
      <c r="C698" s="1" t="str">
        <f t="shared" si="183"/>
        <v/>
      </c>
      <c r="E698" s="1" t="str">
        <f t="shared" si="184"/>
        <v/>
      </c>
      <c r="F698" s="1">
        <v>62500</v>
      </c>
      <c r="G698" s="1">
        <v>73200</v>
      </c>
      <c r="H698" s="1">
        <v>55700</v>
      </c>
      <c r="I698" s="1">
        <v>87700</v>
      </c>
      <c r="K698" s="31">
        <v>29300</v>
      </c>
      <c r="L698" s="31"/>
      <c r="M698" s="31">
        <v>29600</v>
      </c>
      <c r="N698" s="31">
        <v>30200</v>
      </c>
      <c r="O698" s="31">
        <v>31700</v>
      </c>
      <c r="P698" s="31">
        <v>34300</v>
      </c>
      <c r="Q698" s="36"/>
      <c r="R698" s="36">
        <v>35400</v>
      </c>
      <c r="S698" s="142">
        <v>37200</v>
      </c>
      <c r="T698" s="143">
        <v>43500</v>
      </c>
      <c r="U698" s="143">
        <v>47500</v>
      </c>
      <c r="V698" s="143"/>
      <c r="W698" s="31">
        <v>92700</v>
      </c>
      <c r="X698" s="31">
        <v>100200</v>
      </c>
      <c r="Y698" s="30">
        <v>111200</v>
      </c>
      <c r="Z698" s="30">
        <v>117200</v>
      </c>
      <c r="AA698" s="30"/>
      <c r="AB698" s="30">
        <v>124300</v>
      </c>
      <c r="AC698" s="37">
        <v>131800</v>
      </c>
      <c r="AD698" s="37">
        <v>147000</v>
      </c>
      <c r="AE698" s="34">
        <v>203500</v>
      </c>
      <c r="AF698" s="34"/>
      <c r="AG698" s="30"/>
      <c r="AH698" s="30"/>
      <c r="AI698" s="148"/>
      <c r="AJ698" s="3"/>
      <c r="AK698" s="3"/>
      <c r="AL698" s="3"/>
      <c r="AO698" s="1" t="str">
        <f t="shared" si="175"/>
        <v/>
      </c>
      <c r="AP698" s="50"/>
      <c r="AQ698" s="50" t="str">
        <f t="shared" si="176"/>
        <v/>
      </c>
      <c r="AR698" s="50"/>
      <c r="AS698" s="1" t="str">
        <f t="shared" si="177"/>
        <v/>
      </c>
      <c r="AU698" s="1" t="str">
        <f t="shared" si="178"/>
        <v/>
      </c>
      <c r="AW698" s="1" t="str">
        <f t="shared" si="179"/>
        <v/>
      </c>
      <c r="AY698" s="1" t="str">
        <f t="shared" si="180"/>
        <v/>
      </c>
      <c r="BA698" s="1" t="str">
        <f t="shared" si="181"/>
        <v/>
      </c>
      <c r="BC698" s="1" t="str">
        <f t="shared" si="182"/>
        <v/>
      </c>
    </row>
    <row r="699" spans="1:55" hidden="1">
      <c r="C699" s="1" t="str">
        <f t="shared" si="183"/>
        <v/>
      </c>
      <c r="E699" s="1" t="str">
        <f t="shared" si="184"/>
        <v/>
      </c>
      <c r="F699" s="1">
        <v>64400</v>
      </c>
      <c r="G699" s="1">
        <v>75400</v>
      </c>
      <c r="H699" s="1">
        <v>57400</v>
      </c>
      <c r="I699" s="1">
        <v>90300</v>
      </c>
      <c r="K699" s="31">
        <v>30200</v>
      </c>
      <c r="L699" s="31"/>
      <c r="M699" s="31">
        <v>30500</v>
      </c>
      <c r="N699" s="31">
        <v>31100</v>
      </c>
      <c r="O699" s="31">
        <v>32700</v>
      </c>
      <c r="P699" s="31">
        <v>35300</v>
      </c>
      <c r="Q699" s="36"/>
      <c r="R699" s="36">
        <v>36500</v>
      </c>
      <c r="S699" s="142">
        <v>38300</v>
      </c>
      <c r="T699" s="143">
        <v>44800</v>
      </c>
      <c r="U699" s="143">
        <v>48900</v>
      </c>
      <c r="V699" s="143"/>
      <c r="W699" s="31">
        <v>95500</v>
      </c>
      <c r="X699" s="31">
        <v>103200</v>
      </c>
      <c r="Y699" s="30">
        <v>114500</v>
      </c>
      <c r="Z699" s="30">
        <v>120700</v>
      </c>
      <c r="AA699" s="30"/>
      <c r="AB699" s="30">
        <v>128000</v>
      </c>
      <c r="AC699" s="30">
        <v>135800</v>
      </c>
      <c r="AD699" s="30">
        <v>151400</v>
      </c>
      <c r="AE699" s="34"/>
      <c r="AF699" s="34"/>
      <c r="AG699" s="148"/>
      <c r="AH699" s="148"/>
      <c r="AI699" s="148"/>
      <c r="AJ699" s="3"/>
      <c r="AK699" s="3"/>
      <c r="AL699" s="3"/>
      <c r="AO699" s="1" t="str">
        <f t="shared" si="175"/>
        <v/>
      </c>
      <c r="AP699" s="50"/>
      <c r="AQ699" s="50" t="str">
        <f t="shared" si="176"/>
        <v/>
      </c>
      <c r="AR699" s="50"/>
      <c r="AS699" s="1" t="str">
        <f t="shared" si="177"/>
        <v/>
      </c>
      <c r="AU699" s="1" t="str">
        <f t="shared" si="178"/>
        <v/>
      </c>
      <c r="AW699" s="1" t="str">
        <f t="shared" si="179"/>
        <v/>
      </c>
      <c r="AY699" s="1" t="str">
        <f t="shared" si="180"/>
        <v/>
      </c>
      <c r="BA699" s="1" t="str">
        <f t="shared" si="181"/>
        <v/>
      </c>
      <c r="BC699" s="1" t="str">
        <f t="shared" si="182"/>
        <v/>
      </c>
    </row>
    <row r="700" spans="1:55" hidden="1">
      <c r="C700" s="1" t="str">
        <f t="shared" si="183"/>
        <v/>
      </c>
      <c r="E700" s="1" t="str">
        <f t="shared" si="184"/>
        <v/>
      </c>
      <c r="F700" s="1">
        <v>66300</v>
      </c>
      <c r="G700" s="1">
        <v>77700</v>
      </c>
      <c r="H700" s="1">
        <v>59100</v>
      </c>
      <c r="I700" s="1">
        <v>93000</v>
      </c>
      <c r="K700" s="34">
        <v>31100</v>
      </c>
      <c r="L700" s="34"/>
      <c r="M700" s="34">
        <v>31400</v>
      </c>
      <c r="N700" s="31">
        <v>32000</v>
      </c>
      <c r="O700" s="31">
        <v>33700</v>
      </c>
      <c r="P700" s="31">
        <v>36400</v>
      </c>
      <c r="Q700" s="36"/>
      <c r="R700" s="36">
        <v>37600</v>
      </c>
      <c r="S700" s="142">
        <v>39400</v>
      </c>
      <c r="T700" s="143">
        <v>46100</v>
      </c>
      <c r="U700" s="143">
        <v>50400</v>
      </c>
      <c r="V700" s="143"/>
      <c r="W700" s="31">
        <v>98400</v>
      </c>
      <c r="X700" s="31">
        <v>106300</v>
      </c>
      <c r="Y700" s="30">
        <v>117900</v>
      </c>
      <c r="Z700" s="30">
        <v>124300</v>
      </c>
      <c r="AA700" s="30"/>
      <c r="AB700" s="30">
        <v>131800</v>
      </c>
      <c r="AC700" s="37">
        <v>139900</v>
      </c>
      <c r="AD700" s="37">
        <v>155900</v>
      </c>
      <c r="AE700" s="30"/>
      <c r="AF700" s="30"/>
      <c r="AG700" s="148"/>
      <c r="AH700" s="148"/>
      <c r="AI700" s="148"/>
      <c r="AJ700" s="3"/>
      <c r="AK700" s="3"/>
      <c r="AL700" s="3"/>
      <c r="AO700" s="1" t="str">
        <f t="shared" si="175"/>
        <v/>
      </c>
      <c r="AP700" s="50"/>
      <c r="AQ700" s="50" t="str">
        <f t="shared" si="176"/>
        <v/>
      </c>
      <c r="AR700" s="50"/>
      <c r="AS700" s="1" t="str">
        <f t="shared" si="177"/>
        <v/>
      </c>
      <c r="AU700" s="1" t="str">
        <f t="shared" si="178"/>
        <v/>
      </c>
      <c r="AW700" s="1" t="str">
        <f t="shared" si="179"/>
        <v/>
      </c>
      <c r="AY700" s="1" t="str">
        <f t="shared" si="180"/>
        <v/>
      </c>
      <c r="BA700" s="1" t="str">
        <f t="shared" si="181"/>
        <v/>
      </c>
      <c r="BC700" s="1" t="str">
        <f t="shared" si="182"/>
        <v/>
      </c>
    </row>
    <row r="701" spans="1:55" hidden="1">
      <c r="C701" s="1" t="str">
        <f t="shared" si="183"/>
        <v/>
      </c>
      <c r="E701" s="1" t="str">
        <f t="shared" si="184"/>
        <v/>
      </c>
      <c r="F701" s="31">
        <v>68300</v>
      </c>
      <c r="G701" s="35">
        <v>80000</v>
      </c>
      <c r="H701" s="30">
        <v>60900</v>
      </c>
      <c r="I701" s="31">
        <v>95800</v>
      </c>
      <c r="J701" s="31"/>
      <c r="K701" s="34">
        <v>32000</v>
      </c>
      <c r="L701" s="34"/>
      <c r="M701" s="34">
        <v>32300</v>
      </c>
      <c r="N701" s="31">
        <v>33000</v>
      </c>
      <c r="O701" s="31">
        <v>34700</v>
      </c>
      <c r="P701" s="30">
        <v>37500</v>
      </c>
      <c r="Q701" s="35"/>
      <c r="R701" s="35">
        <v>38700</v>
      </c>
      <c r="S701" s="142">
        <v>40600</v>
      </c>
      <c r="T701" s="144">
        <v>47500</v>
      </c>
      <c r="U701" s="144">
        <v>51900</v>
      </c>
      <c r="V701" s="144"/>
      <c r="W701" s="37">
        <v>101400</v>
      </c>
      <c r="X701" s="37">
        <v>109500</v>
      </c>
      <c r="Y701" s="37">
        <v>121400</v>
      </c>
      <c r="Z701" s="37">
        <v>128000</v>
      </c>
      <c r="AA701" s="37"/>
      <c r="AB701" s="37">
        <v>135800</v>
      </c>
      <c r="AC701" s="37">
        <v>144100</v>
      </c>
      <c r="AD701" s="37">
        <v>160600</v>
      </c>
      <c r="AE701" s="148"/>
      <c r="AF701" s="148"/>
      <c r="AG701" s="148"/>
      <c r="AH701" s="148"/>
      <c r="AI701" s="148"/>
      <c r="AJ701" s="3"/>
      <c r="AK701" s="3"/>
      <c r="AL701" s="3"/>
      <c r="AO701" s="1" t="str">
        <f t="shared" si="175"/>
        <v/>
      </c>
      <c r="AP701" s="50"/>
      <c r="AQ701" s="50" t="str">
        <f t="shared" si="176"/>
        <v/>
      </c>
      <c r="AR701" s="50"/>
      <c r="AS701" s="1" t="str">
        <f t="shared" si="177"/>
        <v/>
      </c>
      <c r="AU701" s="1" t="str">
        <f t="shared" si="178"/>
        <v/>
      </c>
      <c r="AW701" s="1" t="str">
        <f t="shared" si="179"/>
        <v/>
      </c>
      <c r="AY701" s="1" t="str">
        <f t="shared" si="180"/>
        <v/>
      </c>
      <c r="BA701" s="1" t="str">
        <f t="shared" si="181"/>
        <v/>
      </c>
      <c r="BC701" s="1" t="str">
        <f t="shared" si="182"/>
        <v/>
      </c>
    </row>
    <row r="702" spans="1:55" hidden="1">
      <c r="C702" s="1" t="str">
        <f t="shared" si="183"/>
        <v/>
      </c>
      <c r="E702" s="1" t="str">
        <f t="shared" si="184"/>
        <v/>
      </c>
      <c r="F702" s="31">
        <v>70300</v>
      </c>
      <c r="G702" s="36">
        <v>82400</v>
      </c>
      <c r="H702" s="31">
        <v>62700</v>
      </c>
      <c r="I702" s="31">
        <v>98700</v>
      </c>
      <c r="J702" s="31"/>
      <c r="K702" s="31">
        <v>33000</v>
      </c>
      <c r="L702" s="31"/>
      <c r="M702" s="31">
        <v>33300</v>
      </c>
      <c r="N702" s="31">
        <v>34000</v>
      </c>
      <c r="O702" s="31">
        <v>35700</v>
      </c>
      <c r="P702" s="31">
        <v>38600</v>
      </c>
      <c r="Q702" s="36"/>
      <c r="R702" s="36">
        <v>39900</v>
      </c>
      <c r="S702" s="142">
        <v>41800</v>
      </c>
      <c r="T702" s="143">
        <v>48900</v>
      </c>
      <c r="U702" s="143">
        <v>53500</v>
      </c>
      <c r="V702" s="143"/>
      <c r="W702" s="37">
        <v>104400</v>
      </c>
      <c r="X702" s="37">
        <v>112800</v>
      </c>
      <c r="Y702" s="37">
        <v>125000</v>
      </c>
      <c r="Z702" s="37">
        <v>131800</v>
      </c>
      <c r="AA702" s="37"/>
      <c r="AB702" s="37">
        <v>139900</v>
      </c>
      <c r="AC702" s="37">
        <v>148400</v>
      </c>
      <c r="AD702" s="37">
        <v>165400</v>
      </c>
      <c r="AE702" s="148"/>
      <c r="AF702" s="148"/>
      <c r="AG702" s="148"/>
      <c r="AH702" s="148"/>
      <c r="AI702" s="148"/>
      <c r="AJ702" s="3"/>
      <c r="AK702" s="3"/>
      <c r="AL702" s="3"/>
      <c r="AO702" s="1" t="str">
        <f t="shared" si="175"/>
        <v/>
      </c>
      <c r="AP702" s="50"/>
      <c r="AQ702" s="50" t="str">
        <f t="shared" si="176"/>
        <v/>
      </c>
      <c r="AR702" s="50"/>
      <c r="AS702" s="1" t="str">
        <f t="shared" si="177"/>
        <v/>
      </c>
      <c r="AU702" s="1" t="str">
        <f t="shared" si="178"/>
        <v/>
      </c>
      <c r="AW702" s="1" t="str">
        <f t="shared" si="179"/>
        <v/>
      </c>
      <c r="AY702" s="1" t="str">
        <f t="shared" si="180"/>
        <v/>
      </c>
      <c r="BA702" s="1" t="str">
        <f t="shared" si="181"/>
        <v/>
      </c>
      <c r="BC702" s="1" t="str">
        <f t="shared" si="182"/>
        <v/>
      </c>
    </row>
    <row r="703" spans="1:55" hidden="1">
      <c r="C703" s="1" t="str">
        <f t="shared" si="183"/>
        <v/>
      </c>
      <c r="E703" s="1" t="str">
        <f t="shared" si="184"/>
        <v/>
      </c>
      <c r="F703" s="30">
        <v>72400</v>
      </c>
      <c r="G703" s="35">
        <v>84900</v>
      </c>
      <c r="H703" s="31">
        <v>64600</v>
      </c>
      <c r="I703" s="37">
        <v>101700</v>
      </c>
      <c r="J703" s="37"/>
      <c r="K703" s="31">
        <v>34000</v>
      </c>
      <c r="L703" s="31"/>
      <c r="M703" s="31">
        <v>34300</v>
      </c>
      <c r="N703" s="31">
        <v>35000</v>
      </c>
      <c r="O703" s="30">
        <v>36800</v>
      </c>
      <c r="P703" s="31">
        <v>39800</v>
      </c>
      <c r="Q703" s="36"/>
      <c r="R703" s="36">
        <v>41100</v>
      </c>
      <c r="S703" s="142">
        <v>43300</v>
      </c>
      <c r="T703" s="143">
        <v>50400</v>
      </c>
      <c r="U703" s="143">
        <v>55100</v>
      </c>
      <c r="V703" s="143"/>
      <c r="W703" s="37">
        <v>107500</v>
      </c>
      <c r="X703" s="37">
        <v>116200</v>
      </c>
      <c r="Y703" s="30">
        <v>128800</v>
      </c>
      <c r="Z703" s="30">
        <v>135800</v>
      </c>
      <c r="AA703" s="30"/>
      <c r="AB703" s="30">
        <v>144100</v>
      </c>
      <c r="AC703" s="30">
        <v>152900</v>
      </c>
      <c r="AD703" s="30">
        <v>170400</v>
      </c>
      <c r="AE703" s="3"/>
      <c r="AF703" s="3"/>
      <c r="AG703" s="3"/>
      <c r="AH703" s="3"/>
      <c r="AI703" s="3"/>
      <c r="AJ703" s="3"/>
      <c r="AK703" s="3"/>
      <c r="AL703" s="3"/>
      <c r="AO703" s="1" t="str">
        <f t="shared" si="175"/>
        <v/>
      </c>
      <c r="AP703" s="50"/>
      <c r="AQ703" s="50" t="str">
        <f t="shared" si="176"/>
        <v/>
      </c>
      <c r="AR703" s="50"/>
      <c r="AS703" s="1" t="str">
        <f t="shared" si="177"/>
        <v/>
      </c>
      <c r="AU703" s="1" t="str">
        <f t="shared" si="178"/>
        <v/>
      </c>
      <c r="AW703" s="1" t="str">
        <f t="shared" si="179"/>
        <v/>
      </c>
      <c r="AY703" s="1" t="str">
        <f t="shared" si="180"/>
        <v/>
      </c>
      <c r="BA703" s="1" t="str">
        <f t="shared" si="181"/>
        <v/>
      </c>
      <c r="BC703" s="1" t="str">
        <f t="shared" si="182"/>
        <v/>
      </c>
    </row>
    <row r="704" spans="1:55" hidden="1">
      <c r="C704" s="1" t="str">
        <f t="shared" si="183"/>
        <v/>
      </c>
      <c r="E704" s="1" t="str">
        <f t="shared" si="184"/>
        <v/>
      </c>
      <c r="F704" s="31">
        <v>74600</v>
      </c>
      <c r="G704" s="35">
        <v>87400</v>
      </c>
      <c r="H704" s="31">
        <v>66500</v>
      </c>
      <c r="I704" s="37">
        <v>104800</v>
      </c>
      <c r="J704" s="37"/>
      <c r="K704" s="31">
        <v>35000</v>
      </c>
      <c r="L704" s="31"/>
      <c r="M704" s="31">
        <v>35300</v>
      </c>
      <c r="N704" s="31">
        <v>36100</v>
      </c>
      <c r="O704" s="31">
        <v>37900</v>
      </c>
      <c r="P704" s="34">
        <v>41000</v>
      </c>
      <c r="Q704" s="145"/>
      <c r="R704" s="145">
        <v>42300</v>
      </c>
      <c r="S704" s="142">
        <v>44400</v>
      </c>
      <c r="T704" s="146">
        <v>51900</v>
      </c>
      <c r="U704" s="146">
        <v>56800</v>
      </c>
      <c r="V704" s="146"/>
      <c r="W704" s="30">
        <v>110700</v>
      </c>
      <c r="X704" s="30">
        <v>119700</v>
      </c>
      <c r="Y704" s="37">
        <v>132700</v>
      </c>
      <c r="Z704" s="37">
        <v>139900</v>
      </c>
      <c r="AA704" s="37"/>
      <c r="AB704" s="37">
        <v>148400</v>
      </c>
      <c r="AC704" s="30">
        <v>157500</v>
      </c>
      <c r="AD704" s="30">
        <v>175500</v>
      </c>
      <c r="AE704" s="3"/>
      <c r="AF704" s="3"/>
      <c r="AG704" s="3"/>
      <c r="AH704" s="3"/>
      <c r="AI704" s="3"/>
      <c r="AJ704" s="3"/>
      <c r="AK704" s="3"/>
      <c r="AL704" s="3"/>
      <c r="AO704" s="1" t="str">
        <f t="shared" si="175"/>
        <v/>
      </c>
      <c r="AP704" s="50"/>
      <c r="AQ704" s="50" t="str">
        <f t="shared" si="176"/>
        <v/>
      </c>
      <c r="AR704" s="50"/>
      <c r="AS704" s="1" t="str">
        <f t="shared" si="177"/>
        <v/>
      </c>
      <c r="AU704" s="1" t="str">
        <f t="shared" si="178"/>
        <v/>
      </c>
      <c r="AW704" s="1" t="str">
        <f t="shared" si="179"/>
        <v/>
      </c>
      <c r="AY704" s="1" t="str">
        <f t="shared" si="180"/>
        <v/>
      </c>
      <c r="BA704" s="1" t="str">
        <f t="shared" si="181"/>
        <v/>
      </c>
      <c r="BC704" s="1" t="str">
        <f t="shared" si="182"/>
        <v/>
      </c>
    </row>
    <row r="705" spans="1:55" hidden="1">
      <c r="C705" s="1" t="str">
        <f t="shared" si="183"/>
        <v/>
      </c>
      <c r="E705" s="1" t="str">
        <f t="shared" si="184"/>
        <v/>
      </c>
      <c r="F705" s="31">
        <v>76800</v>
      </c>
      <c r="G705" s="36">
        <v>90000</v>
      </c>
      <c r="H705" s="30">
        <v>68500</v>
      </c>
      <c r="I705" s="37">
        <v>107900</v>
      </c>
      <c r="J705" s="37"/>
      <c r="K705" s="31">
        <v>36100</v>
      </c>
      <c r="L705" s="31"/>
      <c r="M705" s="31">
        <v>36400</v>
      </c>
      <c r="N705" s="31">
        <v>37200</v>
      </c>
      <c r="O705" s="31">
        <v>39000</v>
      </c>
      <c r="P705" s="34">
        <v>42200</v>
      </c>
      <c r="Q705" s="145"/>
      <c r="R705" s="145">
        <v>43600</v>
      </c>
      <c r="S705" s="142">
        <v>45700</v>
      </c>
      <c r="T705" s="146">
        <v>53500</v>
      </c>
      <c r="U705" s="146">
        <v>58500</v>
      </c>
      <c r="V705" s="146"/>
      <c r="W705" s="30">
        <v>114000</v>
      </c>
      <c r="X705" s="30">
        <v>123300</v>
      </c>
      <c r="Y705" s="30">
        <v>136700</v>
      </c>
      <c r="Z705" s="30">
        <v>144100</v>
      </c>
      <c r="AA705" s="30"/>
      <c r="AB705" s="30">
        <v>152900</v>
      </c>
      <c r="AC705" s="37">
        <v>162200</v>
      </c>
      <c r="AD705" s="37">
        <v>180800</v>
      </c>
      <c r="AE705" s="3"/>
      <c r="AF705" s="3"/>
      <c r="AG705" s="3"/>
      <c r="AH705" s="3"/>
      <c r="AI705" s="3"/>
      <c r="AJ705" s="3"/>
      <c r="AK705" s="3"/>
      <c r="AL705" s="3"/>
      <c r="AO705" s="1" t="str">
        <f t="shared" si="175"/>
        <v/>
      </c>
      <c r="AP705" s="50"/>
      <c r="AQ705" s="50" t="str">
        <f t="shared" si="176"/>
        <v/>
      </c>
      <c r="AR705" s="50"/>
      <c r="AS705" s="1" t="str">
        <f t="shared" si="177"/>
        <v/>
      </c>
      <c r="AU705" s="1" t="str">
        <f t="shared" si="178"/>
        <v/>
      </c>
      <c r="AW705" s="1" t="str">
        <f t="shared" si="179"/>
        <v/>
      </c>
      <c r="AY705" s="1" t="str">
        <f t="shared" si="180"/>
        <v/>
      </c>
      <c r="BA705" s="1" t="str">
        <f t="shared" si="181"/>
        <v/>
      </c>
      <c r="BC705" s="1" t="str">
        <f t="shared" si="182"/>
        <v/>
      </c>
    </row>
    <row r="706" spans="1:55" hidden="1">
      <c r="C706" s="1" t="str">
        <f t="shared" si="183"/>
        <v/>
      </c>
      <c r="E706" s="1" t="str">
        <f t="shared" si="184"/>
        <v/>
      </c>
      <c r="F706" s="30">
        <v>79100</v>
      </c>
      <c r="G706" s="36">
        <v>92700</v>
      </c>
      <c r="H706" s="31">
        <v>70600</v>
      </c>
      <c r="I706" s="30">
        <v>111100</v>
      </c>
      <c r="J706" s="30"/>
      <c r="K706" s="34">
        <v>37200</v>
      </c>
      <c r="L706" s="34"/>
      <c r="M706" s="34">
        <v>37500</v>
      </c>
      <c r="N706" s="30">
        <v>38300</v>
      </c>
      <c r="O706" s="31">
        <v>40200</v>
      </c>
      <c r="P706" s="34">
        <v>43500</v>
      </c>
      <c r="Q706" s="145"/>
      <c r="R706" s="145">
        <v>44900</v>
      </c>
      <c r="S706" s="142">
        <v>47100</v>
      </c>
      <c r="T706" s="146">
        <v>55100</v>
      </c>
      <c r="U706" s="146">
        <v>60300</v>
      </c>
      <c r="V706" s="146"/>
      <c r="W706" s="30">
        <v>117400</v>
      </c>
      <c r="X706" s="30">
        <v>127000</v>
      </c>
      <c r="Y706" s="37">
        <v>140800</v>
      </c>
      <c r="Z706" s="37">
        <v>148400</v>
      </c>
      <c r="AA706" s="37"/>
      <c r="AB706" s="37">
        <v>157500</v>
      </c>
      <c r="AC706" s="37">
        <v>167100</v>
      </c>
      <c r="AD706" s="37">
        <v>186200</v>
      </c>
      <c r="AE706" s="3"/>
      <c r="AF706" s="3"/>
      <c r="AG706" s="3"/>
      <c r="AH706" s="3"/>
      <c r="AI706" s="3"/>
      <c r="AJ706" s="3"/>
      <c r="AK706" s="3"/>
      <c r="AL706" s="3"/>
      <c r="AO706" s="1" t="str">
        <f t="shared" si="175"/>
        <v/>
      </c>
      <c r="AP706" s="50"/>
      <c r="AQ706" s="50" t="str">
        <f t="shared" si="176"/>
        <v/>
      </c>
      <c r="AR706" s="50"/>
      <c r="AS706" s="1" t="str">
        <f t="shared" si="177"/>
        <v/>
      </c>
      <c r="AU706" s="1" t="str">
        <f t="shared" si="178"/>
        <v/>
      </c>
      <c r="AW706" s="1" t="str">
        <f t="shared" si="179"/>
        <v/>
      </c>
      <c r="AY706" s="1" t="str">
        <f t="shared" si="180"/>
        <v/>
      </c>
      <c r="BA706" s="1" t="str">
        <f t="shared" si="181"/>
        <v/>
      </c>
      <c r="BC706" s="1" t="str">
        <f t="shared" si="182"/>
        <v/>
      </c>
    </row>
    <row r="707" spans="1:55" hidden="1">
      <c r="C707" s="1" t="str">
        <f t="shared" si="183"/>
        <v/>
      </c>
      <c r="E707" s="1" t="str">
        <f t="shared" si="184"/>
        <v/>
      </c>
      <c r="F707" s="30">
        <v>81500</v>
      </c>
      <c r="G707" s="35">
        <v>95500</v>
      </c>
      <c r="H707" s="31">
        <v>72700</v>
      </c>
      <c r="I707" s="30">
        <v>114400</v>
      </c>
      <c r="J707" s="30"/>
      <c r="K707" s="34">
        <v>38300</v>
      </c>
      <c r="L707" s="34"/>
      <c r="M707" s="34">
        <v>38600</v>
      </c>
      <c r="N707" s="31">
        <v>39400</v>
      </c>
      <c r="O707" s="31">
        <v>41400</v>
      </c>
      <c r="P707" s="30">
        <v>44800</v>
      </c>
      <c r="Q707" s="35"/>
      <c r="R707" s="35">
        <v>46200</v>
      </c>
      <c r="S707" s="142">
        <v>48500</v>
      </c>
      <c r="T707" s="144">
        <v>56800</v>
      </c>
      <c r="U707" s="144">
        <v>62100</v>
      </c>
      <c r="V707" s="144"/>
      <c r="W707" s="37">
        <v>120900</v>
      </c>
      <c r="X707" s="37">
        <v>130800</v>
      </c>
      <c r="Y707" s="37">
        <v>145000</v>
      </c>
      <c r="Z707" s="37">
        <v>152900</v>
      </c>
      <c r="AA707" s="37"/>
      <c r="AB707" s="37">
        <v>162200</v>
      </c>
      <c r="AC707" s="30">
        <v>172100</v>
      </c>
      <c r="AD707" s="30">
        <v>191800</v>
      </c>
      <c r="AE707" s="3"/>
      <c r="AF707" s="3"/>
      <c r="AG707" s="3"/>
      <c r="AH707" s="3"/>
      <c r="AI707" s="3"/>
      <c r="AJ707" s="3"/>
      <c r="AK707" s="3"/>
      <c r="AL707" s="3"/>
      <c r="AO707" s="1" t="str">
        <f t="shared" si="175"/>
        <v/>
      </c>
      <c r="AP707" s="50"/>
      <c r="AQ707" s="50" t="str">
        <f t="shared" si="176"/>
        <v/>
      </c>
      <c r="AR707" s="50"/>
      <c r="AS707" s="1" t="str">
        <f t="shared" si="177"/>
        <v/>
      </c>
      <c r="AU707" s="1" t="str">
        <f t="shared" si="178"/>
        <v/>
      </c>
      <c r="AW707" s="1" t="str">
        <f t="shared" si="179"/>
        <v/>
      </c>
      <c r="AY707" s="1" t="str">
        <f t="shared" si="180"/>
        <v/>
      </c>
      <c r="BA707" s="1" t="str">
        <f t="shared" si="181"/>
        <v/>
      </c>
      <c r="BC707" s="1" t="str">
        <f t="shared" si="182"/>
        <v/>
      </c>
    </row>
    <row r="708" spans="1:55" hidden="1">
      <c r="C708" s="1" t="str">
        <f t="shared" si="183"/>
        <v/>
      </c>
      <c r="E708" s="1" t="str">
        <f t="shared" si="184"/>
        <v/>
      </c>
      <c r="F708" s="31">
        <v>83900</v>
      </c>
      <c r="G708" s="35">
        <v>98400</v>
      </c>
      <c r="H708" s="31">
        <v>74900</v>
      </c>
      <c r="I708" s="30">
        <v>117800</v>
      </c>
      <c r="J708" s="30"/>
      <c r="K708" s="34">
        <v>39400</v>
      </c>
      <c r="L708" s="34"/>
      <c r="M708" s="34">
        <v>39800</v>
      </c>
      <c r="N708" s="31">
        <v>40600</v>
      </c>
      <c r="O708" s="31">
        <v>42600</v>
      </c>
      <c r="P708" s="34">
        <v>46100</v>
      </c>
      <c r="Q708" s="145"/>
      <c r="R708" s="145">
        <v>47600</v>
      </c>
      <c r="S708" s="142">
        <v>50000</v>
      </c>
      <c r="T708" s="146">
        <v>58500</v>
      </c>
      <c r="U708" s="146">
        <v>64000</v>
      </c>
      <c r="V708" s="146"/>
      <c r="W708" s="37">
        <v>124500</v>
      </c>
      <c r="X708" s="37">
        <v>134700</v>
      </c>
      <c r="Y708" s="37">
        <v>149400</v>
      </c>
      <c r="Z708" s="37">
        <v>157500</v>
      </c>
      <c r="AA708" s="37"/>
      <c r="AB708" s="37">
        <v>167100</v>
      </c>
      <c r="AC708" s="30">
        <v>177300</v>
      </c>
      <c r="AD708" s="30">
        <v>197600</v>
      </c>
      <c r="AE708" s="3"/>
      <c r="AF708" s="3"/>
      <c r="AG708" s="3"/>
      <c r="AH708" s="3"/>
      <c r="AI708" s="3"/>
      <c r="AJ708" s="3"/>
      <c r="AK708" s="3"/>
      <c r="AL708" s="3"/>
      <c r="AO708" s="1" t="str">
        <f t="shared" si="175"/>
        <v/>
      </c>
      <c r="AP708" s="50"/>
      <c r="AQ708" s="50" t="str">
        <f t="shared" si="176"/>
        <v/>
      </c>
      <c r="AR708" s="50"/>
      <c r="AS708" s="1" t="str">
        <f t="shared" si="177"/>
        <v/>
      </c>
      <c r="AU708" s="1" t="str">
        <f t="shared" si="178"/>
        <v/>
      </c>
      <c r="AW708" s="1" t="str">
        <f t="shared" si="179"/>
        <v/>
      </c>
      <c r="AY708" s="1" t="str">
        <f t="shared" si="180"/>
        <v/>
      </c>
      <c r="BA708" s="1" t="str">
        <f t="shared" si="181"/>
        <v/>
      </c>
      <c r="BC708" s="1" t="str">
        <f t="shared" si="182"/>
        <v/>
      </c>
    </row>
    <row r="709" spans="1:55" hidden="1">
      <c r="C709" s="1" t="str">
        <f t="shared" si="183"/>
        <v/>
      </c>
      <c r="E709" s="1" t="str">
        <f t="shared" si="184"/>
        <v/>
      </c>
      <c r="F709" s="30">
        <v>86400</v>
      </c>
      <c r="G709" s="35">
        <v>101400</v>
      </c>
      <c r="H709" s="31">
        <v>77100</v>
      </c>
      <c r="I709" s="37">
        <v>121300</v>
      </c>
      <c r="J709" s="37"/>
      <c r="K709" s="31">
        <v>40600</v>
      </c>
      <c r="L709" s="31"/>
      <c r="M709" s="31">
        <v>41000</v>
      </c>
      <c r="N709" s="31">
        <v>41800</v>
      </c>
      <c r="O709" s="31">
        <v>43900</v>
      </c>
      <c r="P709" s="34">
        <v>47500</v>
      </c>
      <c r="Q709" s="145"/>
      <c r="R709" s="145">
        <v>49000</v>
      </c>
      <c r="S709" s="142">
        <v>51500</v>
      </c>
      <c r="T709" s="146">
        <v>60300</v>
      </c>
      <c r="U709" s="146">
        <v>65900</v>
      </c>
      <c r="V709" s="146"/>
      <c r="W709" s="37">
        <v>128200</v>
      </c>
      <c r="X709" s="37">
        <v>138700</v>
      </c>
      <c r="Y709" s="30">
        <v>153900</v>
      </c>
      <c r="Z709" s="30">
        <v>162200</v>
      </c>
      <c r="AA709" s="30"/>
      <c r="AB709" s="30">
        <v>172100</v>
      </c>
      <c r="AC709" s="30">
        <v>182600</v>
      </c>
      <c r="AD709" s="30">
        <v>203500</v>
      </c>
      <c r="AE709" s="3"/>
      <c r="AF709" s="3"/>
      <c r="AG709" s="3"/>
      <c r="AH709" s="3"/>
      <c r="AI709" s="3"/>
      <c r="AJ709" s="3"/>
      <c r="AK709" s="3"/>
      <c r="AL709" s="3"/>
      <c r="AO709" s="1" t="str">
        <f t="shared" si="175"/>
        <v/>
      </c>
      <c r="AP709" s="50"/>
      <c r="AQ709" s="50" t="str">
        <f t="shared" si="176"/>
        <v/>
      </c>
      <c r="AR709" s="50"/>
      <c r="AS709" s="1" t="str">
        <f t="shared" si="177"/>
        <v/>
      </c>
      <c r="AU709" s="1" t="str">
        <f t="shared" si="178"/>
        <v/>
      </c>
      <c r="AW709" s="1" t="str">
        <f t="shared" si="179"/>
        <v/>
      </c>
      <c r="AY709" s="1" t="str">
        <f t="shared" si="180"/>
        <v/>
      </c>
      <c r="BA709" s="1" t="str">
        <f t="shared" si="181"/>
        <v/>
      </c>
      <c r="BC709" s="1" t="str">
        <f t="shared" si="182"/>
        <v/>
      </c>
    </row>
    <row r="710" spans="1:55" hidden="1">
      <c r="C710" s="1" t="str">
        <f t="shared" si="183"/>
        <v/>
      </c>
      <c r="E710" s="1" t="str">
        <f t="shared" si="184"/>
        <v/>
      </c>
      <c r="F710" s="30">
        <v>89000</v>
      </c>
      <c r="G710" s="35">
        <v>104400</v>
      </c>
      <c r="H710" s="31">
        <v>79400</v>
      </c>
      <c r="I710" s="37">
        <v>124900</v>
      </c>
      <c r="J710" s="37"/>
      <c r="K710" s="31">
        <v>41800</v>
      </c>
      <c r="L710" s="31"/>
      <c r="M710" s="31">
        <v>42200</v>
      </c>
      <c r="N710" s="31">
        <v>43100</v>
      </c>
      <c r="O710" s="30">
        <v>45200</v>
      </c>
      <c r="P710" s="31">
        <v>48900</v>
      </c>
      <c r="Q710" s="36"/>
      <c r="R710" s="36">
        <v>50500</v>
      </c>
      <c r="S710" s="142">
        <v>53000</v>
      </c>
      <c r="T710" s="143">
        <v>62100</v>
      </c>
      <c r="U710" s="143">
        <v>67900</v>
      </c>
      <c r="V710" s="143"/>
      <c r="W710" s="30">
        <v>132000</v>
      </c>
      <c r="X710" s="30">
        <v>142900</v>
      </c>
      <c r="Y710" s="37">
        <v>158500</v>
      </c>
      <c r="Z710" s="37">
        <v>167100</v>
      </c>
      <c r="AA710" s="37"/>
      <c r="AB710" s="37">
        <v>177300</v>
      </c>
      <c r="AC710" s="30">
        <v>188100</v>
      </c>
      <c r="AD710" s="30"/>
      <c r="AE710" s="3"/>
      <c r="AF710" s="3"/>
      <c r="AG710" s="3"/>
      <c r="AH710" s="3"/>
      <c r="AI710" s="3"/>
      <c r="AJ710" s="3"/>
      <c r="AK710" s="3"/>
      <c r="AL710" s="3"/>
      <c r="AO710" s="1" t="str">
        <f t="shared" si="175"/>
        <v/>
      </c>
      <c r="AP710" s="50"/>
      <c r="AQ710" s="50" t="str">
        <f t="shared" si="176"/>
        <v/>
      </c>
      <c r="AR710" s="50"/>
      <c r="AS710" s="1" t="str">
        <f t="shared" si="177"/>
        <v/>
      </c>
      <c r="AU710" s="1" t="str">
        <f t="shared" si="178"/>
        <v/>
      </c>
      <c r="AW710" s="1" t="str">
        <f t="shared" si="179"/>
        <v/>
      </c>
      <c r="AY710" s="1" t="str">
        <f t="shared" si="180"/>
        <v/>
      </c>
      <c r="BA710" s="1" t="str">
        <f t="shared" si="181"/>
        <v/>
      </c>
      <c r="BC710" s="1" t="str">
        <f t="shared" si="182"/>
        <v/>
      </c>
    </row>
    <row r="711" spans="1:55" hidden="1">
      <c r="C711" s="1" t="str">
        <f t="shared" si="183"/>
        <v/>
      </c>
      <c r="E711" s="1" t="str">
        <f t="shared" si="184"/>
        <v/>
      </c>
      <c r="F711" s="30">
        <v>91700</v>
      </c>
      <c r="G711" s="35">
        <v>107500</v>
      </c>
      <c r="H711" s="30">
        <v>81800</v>
      </c>
      <c r="I711" s="37">
        <v>128600</v>
      </c>
      <c r="J711" s="37"/>
      <c r="K711" s="31">
        <v>43100</v>
      </c>
      <c r="L711" s="31"/>
      <c r="M711" s="31">
        <v>43500</v>
      </c>
      <c r="N711" s="31">
        <v>44400</v>
      </c>
      <c r="O711" s="31">
        <v>46600</v>
      </c>
      <c r="P711" s="30">
        <v>50400</v>
      </c>
      <c r="Q711" s="35"/>
      <c r="R711" s="35">
        <v>52000</v>
      </c>
      <c r="S711" s="142">
        <v>54600</v>
      </c>
      <c r="T711" s="144">
        <v>64000</v>
      </c>
      <c r="U711" s="144">
        <v>69900</v>
      </c>
      <c r="V711" s="144"/>
      <c r="W711" s="37">
        <v>136000</v>
      </c>
      <c r="X711" s="37">
        <v>147200</v>
      </c>
      <c r="Y711" s="37">
        <v>163300</v>
      </c>
      <c r="Z711" s="37">
        <v>172100</v>
      </c>
      <c r="AA711" s="37"/>
      <c r="AB711" s="37">
        <v>182600</v>
      </c>
      <c r="AC711" s="30">
        <v>193700</v>
      </c>
      <c r="AD711" s="30"/>
      <c r="AE711" s="3"/>
      <c r="AF711" s="3"/>
      <c r="AG711" s="3"/>
      <c r="AH711" s="3"/>
      <c r="AI711" s="3"/>
      <c r="AJ711" s="3"/>
      <c r="AK711" s="3"/>
      <c r="AL711" s="3"/>
      <c r="AO711" s="1" t="str">
        <f t="shared" si="175"/>
        <v/>
      </c>
      <c r="AP711" s="50"/>
      <c r="AQ711" s="50" t="str">
        <f t="shared" si="176"/>
        <v/>
      </c>
      <c r="AR711" s="50"/>
      <c r="AS711" s="1" t="str">
        <f t="shared" si="177"/>
        <v/>
      </c>
      <c r="AU711" s="1" t="str">
        <f t="shared" si="178"/>
        <v/>
      </c>
      <c r="AW711" s="1" t="str">
        <f t="shared" si="179"/>
        <v/>
      </c>
      <c r="AY711" s="1" t="str">
        <f t="shared" si="180"/>
        <v/>
      </c>
      <c r="BA711" s="1" t="str">
        <f t="shared" si="181"/>
        <v/>
      </c>
      <c r="BC711" s="1" t="str">
        <f t="shared" si="182"/>
        <v/>
      </c>
    </row>
    <row r="712" spans="1:55" hidden="1">
      <c r="C712" s="1" t="str">
        <f t="shared" si="183"/>
        <v/>
      </c>
      <c r="E712" s="1" t="str">
        <f t="shared" si="184"/>
        <v/>
      </c>
      <c r="F712" s="30">
        <v>94500</v>
      </c>
      <c r="G712" s="35">
        <v>110700</v>
      </c>
      <c r="H712" s="31">
        <v>84300</v>
      </c>
      <c r="I712" s="30">
        <v>132500</v>
      </c>
      <c r="J712" s="30"/>
      <c r="K712" s="31">
        <v>44400</v>
      </c>
      <c r="L712" s="31"/>
      <c r="M712" s="31">
        <v>44800</v>
      </c>
      <c r="N712" s="34">
        <v>45700</v>
      </c>
      <c r="O712" s="31">
        <v>48000</v>
      </c>
      <c r="P712" s="31">
        <v>51900</v>
      </c>
      <c r="Q712" s="36"/>
      <c r="R712" s="36">
        <v>53600</v>
      </c>
      <c r="S712" s="142">
        <v>56200</v>
      </c>
      <c r="T712" s="143">
        <v>65900</v>
      </c>
      <c r="U712" s="143">
        <v>72000</v>
      </c>
      <c r="V712" s="143"/>
      <c r="W712" s="37">
        <v>140100</v>
      </c>
      <c r="X712" s="37">
        <v>151600</v>
      </c>
      <c r="Y712" s="37">
        <v>168200</v>
      </c>
      <c r="Z712" s="37">
        <v>177300</v>
      </c>
      <c r="AA712" s="37"/>
      <c r="AB712" s="37">
        <v>188100</v>
      </c>
      <c r="AC712" s="37">
        <v>199500</v>
      </c>
      <c r="AD712" s="37"/>
      <c r="AE712" s="3"/>
      <c r="AF712" s="3"/>
      <c r="AG712" s="3"/>
      <c r="AH712" s="3"/>
      <c r="AI712" s="3"/>
      <c r="AJ712" s="3"/>
      <c r="AK712" s="3"/>
      <c r="AL712" s="3"/>
      <c r="AO712" s="1" t="str">
        <f t="shared" si="175"/>
        <v/>
      </c>
      <c r="AP712" s="50"/>
      <c r="AQ712" s="50" t="str">
        <f t="shared" si="176"/>
        <v/>
      </c>
      <c r="AR712" s="50"/>
      <c r="AS712" s="1" t="str">
        <f t="shared" si="177"/>
        <v/>
      </c>
      <c r="AU712" s="1" t="str">
        <f t="shared" si="178"/>
        <v/>
      </c>
      <c r="AW712" s="1" t="str">
        <f t="shared" si="179"/>
        <v/>
      </c>
      <c r="AY712" s="1" t="str">
        <f t="shared" si="180"/>
        <v/>
      </c>
      <c r="BA712" s="1" t="str">
        <f t="shared" si="181"/>
        <v/>
      </c>
      <c r="BC712" s="1" t="str">
        <f t="shared" si="182"/>
        <v/>
      </c>
    </row>
    <row r="713" spans="1:55" hidden="1">
      <c r="C713" s="1" t="str">
        <f t="shared" si="183"/>
        <v/>
      </c>
      <c r="E713" s="1" t="str">
        <f t="shared" si="184"/>
        <v/>
      </c>
      <c r="F713" s="30">
        <v>97300</v>
      </c>
      <c r="G713" s="35">
        <v>114000</v>
      </c>
      <c r="H713" s="31">
        <v>86800</v>
      </c>
      <c r="I713" s="30">
        <v>136500</v>
      </c>
      <c r="J713" s="30"/>
      <c r="K713" s="31">
        <v>45700</v>
      </c>
      <c r="L713" s="31"/>
      <c r="M713" s="31">
        <v>46100</v>
      </c>
      <c r="N713" s="30">
        <v>47100</v>
      </c>
      <c r="O713" s="31">
        <v>49400</v>
      </c>
      <c r="P713" s="31">
        <v>53500</v>
      </c>
      <c r="Q713" s="36"/>
      <c r="R713" s="36">
        <v>55200</v>
      </c>
      <c r="S713" s="142">
        <v>57900</v>
      </c>
      <c r="T713" s="143">
        <v>67900</v>
      </c>
      <c r="U713" s="143">
        <v>74200</v>
      </c>
      <c r="V713" s="143"/>
      <c r="W713" s="37">
        <v>144300</v>
      </c>
      <c r="X713" s="37">
        <v>156100</v>
      </c>
      <c r="Y713" s="37">
        <v>173200</v>
      </c>
      <c r="Z713" s="37">
        <v>182600</v>
      </c>
      <c r="AA713" s="37"/>
      <c r="AB713" s="37">
        <v>193700</v>
      </c>
      <c r="AC713" s="31"/>
      <c r="AD713" s="31"/>
      <c r="AE713" s="3"/>
      <c r="AF713" s="3"/>
      <c r="AG713" s="3"/>
      <c r="AH713" s="3"/>
      <c r="AI713" s="3"/>
      <c r="AJ713" s="3"/>
      <c r="AK713" s="3"/>
      <c r="AL713" s="3"/>
      <c r="AO713" s="1" t="str">
        <f t="shared" si="175"/>
        <v/>
      </c>
      <c r="AP713" s="50"/>
      <c r="AQ713" s="50" t="str">
        <f t="shared" si="176"/>
        <v/>
      </c>
      <c r="AR713" s="50"/>
      <c r="AS713" s="1" t="str">
        <f t="shared" si="177"/>
        <v/>
      </c>
      <c r="AU713" s="1" t="str">
        <f t="shared" si="178"/>
        <v/>
      </c>
      <c r="AW713" s="1" t="str">
        <f t="shared" si="179"/>
        <v/>
      </c>
      <c r="AY713" s="1" t="str">
        <f t="shared" si="180"/>
        <v/>
      </c>
      <c r="BA713" s="1" t="str">
        <f t="shared" si="181"/>
        <v/>
      </c>
      <c r="BC713" s="1" t="str">
        <f t="shared" si="182"/>
        <v/>
      </c>
    </row>
    <row r="714" spans="1:55" hidden="1">
      <c r="C714" s="1" t="str">
        <f t="shared" si="183"/>
        <v/>
      </c>
      <c r="E714" s="1" t="str">
        <f t="shared" si="184"/>
        <v/>
      </c>
      <c r="F714" s="30">
        <v>100200</v>
      </c>
      <c r="G714" s="35">
        <v>117400</v>
      </c>
      <c r="H714" s="30">
        <v>89400</v>
      </c>
      <c r="I714" s="37">
        <v>140600</v>
      </c>
      <c r="J714" s="37"/>
      <c r="K714" s="31">
        <v>47100</v>
      </c>
      <c r="L714" s="31"/>
      <c r="M714" s="31">
        <v>47500</v>
      </c>
      <c r="N714" s="34">
        <v>48500</v>
      </c>
      <c r="O714" s="31">
        <v>50900</v>
      </c>
      <c r="P714" s="31">
        <v>55100</v>
      </c>
      <c r="Q714" s="36"/>
      <c r="R714" s="36">
        <v>56900</v>
      </c>
      <c r="S714" s="142">
        <v>59600</v>
      </c>
      <c r="T714" s="143">
        <v>69900</v>
      </c>
      <c r="U714" s="143">
        <v>76400</v>
      </c>
      <c r="V714" s="143"/>
      <c r="W714" s="37">
        <v>148600</v>
      </c>
      <c r="X714" s="37">
        <v>160800</v>
      </c>
      <c r="Y714" s="30">
        <v>178400</v>
      </c>
      <c r="Z714" s="30">
        <v>188100</v>
      </c>
      <c r="AA714" s="30"/>
      <c r="AB714" s="30">
        <v>199500</v>
      </c>
      <c r="AC714" s="31"/>
      <c r="AD714" s="31"/>
      <c r="AE714" s="3"/>
      <c r="AF714" s="3"/>
      <c r="AG714" s="3"/>
      <c r="AH714" s="3"/>
      <c r="AI714" s="3"/>
      <c r="AJ714" s="3"/>
      <c r="AK714" s="3"/>
      <c r="AL714" s="3"/>
      <c r="AO714" s="1" t="str">
        <f t="shared" si="175"/>
        <v/>
      </c>
      <c r="AP714" s="50"/>
      <c r="AQ714" s="50" t="str">
        <f t="shared" si="176"/>
        <v/>
      </c>
      <c r="AR714" s="50"/>
      <c r="AS714" s="1" t="str">
        <f t="shared" si="177"/>
        <v/>
      </c>
      <c r="AU714" s="1" t="str">
        <f t="shared" si="178"/>
        <v/>
      </c>
      <c r="AW714" s="1" t="str">
        <f t="shared" si="179"/>
        <v/>
      </c>
      <c r="AY714" s="1" t="str">
        <f t="shared" si="180"/>
        <v/>
      </c>
      <c r="BA714" s="1" t="str">
        <f t="shared" si="181"/>
        <v/>
      </c>
      <c r="BC714" s="1" t="str">
        <f t="shared" si="182"/>
        <v/>
      </c>
    </row>
    <row r="715" spans="1:55" hidden="1">
      <c r="C715" s="1" t="str">
        <f t="shared" si="183"/>
        <v/>
      </c>
      <c r="E715" s="1" t="str">
        <f t="shared" si="184"/>
        <v/>
      </c>
      <c r="F715" s="30">
        <v>103200</v>
      </c>
      <c r="G715" s="35">
        <v>120900</v>
      </c>
      <c r="H715" s="30">
        <v>92100</v>
      </c>
      <c r="I715" s="37">
        <v>144800</v>
      </c>
      <c r="J715" s="37"/>
      <c r="K715" s="31">
        <v>48500</v>
      </c>
      <c r="L715" s="31"/>
      <c r="M715" s="31">
        <v>48900</v>
      </c>
      <c r="N715" s="34">
        <v>50000</v>
      </c>
      <c r="O715" s="31">
        <v>52400</v>
      </c>
      <c r="P715" s="31">
        <v>56800</v>
      </c>
      <c r="Q715" s="36"/>
      <c r="R715" s="36">
        <v>58600</v>
      </c>
      <c r="S715" s="142">
        <v>61400</v>
      </c>
      <c r="T715" s="143">
        <v>72000</v>
      </c>
      <c r="U715" s="143">
        <v>78700</v>
      </c>
      <c r="V715" s="143"/>
      <c r="W715" s="37">
        <v>153100</v>
      </c>
      <c r="X715" s="37">
        <v>165600</v>
      </c>
      <c r="Y715" s="37">
        <v>183800</v>
      </c>
      <c r="Z715" s="37">
        <v>193700</v>
      </c>
      <c r="AA715" s="37"/>
      <c r="AB715" s="37"/>
      <c r="AC715" s="148"/>
      <c r="AD715" s="148"/>
      <c r="AE715" s="3"/>
      <c r="AF715" s="3"/>
      <c r="AG715" s="3"/>
      <c r="AH715" s="3"/>
      <c r="AI715" s="3"/>
      <c r="AJ715" s="3"/>
      <c r="AK715" s="3"/>
      <c r="AL715" s="3"/>
      <c r="AO715" s="1" t="str">
        <f t="shared" si="175"/>
        <v/>
      </c>
      <c r="AP715" s="50"/>
      <c r="AQ715" s="50" t="str">
        <f t="shared" si="176"/>
        <v/>
      </c>
      <c r="AR715" s="50"/>
      <c r="AS715" s="1" t="str">
        <f t="shared" si="177"/>
        <v/>
      </c>
      <c r="AU715" s="1" t="str">
        <f t="shared" si="178"/>
        <v/>
      </c>
      <c r="AW715" s="1" t="str">
        <f t="shared" si="179"/>
        <v/>
      </c>
      <c r="AY715" s="1" t="str">
        <f t="shared" si="180"/>
        <v/>
      </c>
      <c r="BA715" s="1" t="str">
        <f t="shared" si="181"/>
        <v/>
      </c>
      <c r="BC715" s="1" t="str">
        <f t="shared" si="182"/>
        <v/>
      </c>
    </row>
    <row r="716" spans="1:55" hidden="1">
      <c r="C716" s="1" t="str">
        <f t="shared" si="183"/>
        <v/>
      </c>
      <c r="E716" s="1" t="str">
        <f t="shared" si="184"/>
        <v/>
      </c>
      <c r="F716" s="30">
        <v>106300</v>
      </c>
      <c r="G716" s="145">
        <v>124500</v>
      </c>
      <c r="H716" s="31">
        <v>94900</v>
      </c>
      <c r="I716" s="37">
        <v>149100</v>
      </c>
      <c r="J716" s="37"/>
      <c r="K716" s="31">
        <v>50000</v>
      </c>
      <c r="L716" s="31"/>
      <c r="M716" s="31">
        <v>50400</v>
      </c>
      <c r="N716" s="34">
        <v>51500</v>
      </c>
      <c r="O716" s="30">
        <v>54000</v>
      </c>
      <c r="P716" s="31">
        <v>58500</v>
      </c>
      <c r="Q716" s="36"/>
      <c r="R716" s="36">
        <v>60400</v>
      </c>
      <c r="S716" s="142">
        <v>63200</v>
      </c>
      <c r="T716" s="143">
        <v>74200</v>
      </c>
      <c r="U716" s="143">
        <v>81100</v>
      </c>
      <c r="V716" s="143"/>
      <c r="W716" s="37">
        <v>157700</v>
      </c>
      <c r="X716" s="37">
        <v>170600</v>
      </c>
      <c r="Y716" s="30">
        <v>189300</v>
      </c>
      <c r="Z716" s="30">
        <v>199500</v>
      </c>
      <c r="AA716" s="30"/>
      <c r="AB716" s="30"/>
      <c r="AC716" s="148"/>
      <c r="AD716" s="148"/>
      <c r="AE716" s="3"/>
      <c r="AF716" s="3"/>
      <c r="AG716" s="3"/>
      <c r="AH716" s="3"/>
      <c r="AI716" s="3"/>
      <c r="AJ716" s="3"/>
      <c r="AK716" s="3"/>
      <c r="AL716" s="3"/>
      <c r="AO716" s="1" t="str">
        <f t="shared" si="175"/>
        <v/>
      </c>
      <c r="AP716" s="50"/>
      <c r="AQ716" s="50" t="str">
        <f t="shared" si="176"/>
        <v/>
      </c>
      <c r="AR716" s="50"/>
      <c r="AS716" s="1" t="str">
        <f t="shared" si="177"/>
        <v/>
      </c>
      <c r="AU716" s="1" t="str">
        <f t="shared" si="178"/>
        <v/>
      </c>
      <c r="AW716" s="1" t="str">
        <f t="shared" si="179"/>
        <v/>
      </c>
      <c r="AY716" s="1" t="str">
        <f t="shared" si="180"/>
        <v/>
      </c>
      <c r="BA716" s="1" t="str">
        <f t="shared" si="181"/>
        <v/>
      </c>
      <c r="BC716" s="1" t="str">
        <f t="shared" si="182"/>
        <v/>
      </c>
    </row>
    <row r="717" spans="1:55" hidden="1">
      <c r="C717" s="1" t="str">
        <f t="shared" si="183"/>
        <v/>
      </c>
      <c r="E717" s="1" t="str">
        <f t="shared" si="184"/>
        <v/>
      </c>
      <c r="F717" s="30">
        <v>109500</v>
      </c>
      <c r="G717" s="35">
        <v>128200</v>
      </c>
      <c r="H717" s="30">
        <v>97700</v>
      </c>
      <c r="I717" s="30">
        <v>153600</v>
      </c>
      <c r="J717" s="30"/>
      <c r="K717" s="31">
        <v>51500</v>
      </c>
      <c r="L717" s="31"/>
      <c r="M717" s="31">
        <v>51900</v>
      </c>
      <c r="N717" s="34">
        <v>53000</v>
      </c>
      <c r="O717" s="33">
        <v>55600</v>
      </c>
      <c r="P717" s="31">
        <v>60300</v>
      </c>
      <c r="Q717" s="36"/>
      <c r="R717" s="36">
        <v>62200</v>
      </c>
      <c r="S717" s="142">
        <v>65100</v>
      </c>
      <c r="T717" s="143">
        <v>76400</v>
      </c>
      <c r="U717" s="143">
        <v>83500</v>
      </c>
      <c r="V717" s="143"/>
      <c r="W717" s="37">
        <v>162400</v>
      </c>
      <c r="X717" s="37">
        <v>175700</v>
      </c>
      <c r="Y717" s="37">
        <v>195000</v>
      </c>
      <c r="Z717" s="37"/>
      <c r="AA717" s="37"/>
      <c r="AB717" s="37"/>
      <c r="AC717" s="148"/>
      <c r="AD717" s="148"/>
      <c r="AE717" s="3"/>
      <c r="AF717" s="3"/>
      <c r="AG717" s="3"/>
      <c r="AH717" s="3"/>
      <c r="AI717" s="3"/>
      <c r="AJ717" s="3"/>
      <c r="AK717" s="3"/>
      <c r="AL717" s="3"/>
      <c r="AO717" s="1" t="str">
        <f t="shared" si="175"/>
        <v/>
      </c>
      <c r="AP717" s="50"/>
      <c r="AQ717" s="50" t="str">
        <f t="shared" si="176"/>
        <v/>
      </c>
      <c r="AR717" s="50"/>
      <c r="AS717" s="1" t="str">
        <f t="shared" si="177"/>
        <v/>
      </c>
      <c r="AU717" s="1" t="str">
        <f t="shared" si="178"/>
        <v/>
      </c>
      <c r="AW717" s="1" t="str">
        <f t="shared" si="179"/>
        <v/>
      </c>
      <c r="AY717" s="1" t="str">
        <f t="shared" si="180"/>
        <v/>
      </c>
      <c r="BA717" s="1" t="str">
        <f t="shared" si="181"/>
        <v/>
      </c>
      <c r="BC717" s="1" t="str">
        <f t="shared" si="182"/>
        <v/>
      </c>
    </row>
    <row r="718" spans="1:55" hidden="1">
      <c r="A718" s="3"/>
      <c r="B718" s="3"/>
      <c r="C718" s="1" t="str">
        <f t="shared" si="183"/>
        <v/>
      </c>
      <c r="D718" s="3"/>
      <c r="E718" s="1" t="str">
        <f t="shared" si="184"/>
        <v/>
      </c>
      <c r="F718" s="34">
        <v>112800</v>
      </c>
      <c r="G718" s="35">
        <v>132000</v>
      </c>
      <c r="H718" s="30">
        <v>100600</v>
      </c>
      <c r="I718" s="30">
        <v>158200</v>
      </c>
      <c r="J718" s="30"/>
      <c r="K718" s="31">
        <v>53000</v>
      </c>
      <c r="L718" s="31"/>
      <c r="M718" s="31">
        <v>53500</v>
      </c>
      <c r="N718" s="34">
        <v>54600</v>
      </c>
      <c r="O718" s="33">
        <v>57300</v>
      </c>
      <c r="P718" s="31">
        <v>62100</v>
      </c>
      <c r="Q718" s="36"/>
      <c r="R718" s="36">
        <v>64100</v>
      </c>
      <c r="S718" s="142">
        <v>67100</v>
      </c>
      <c r="T718" s="143">
        <v>78700</v>
      </c>
      <c r="U718" s="143">
        <v>86000</v>
      </c>
      <c r="V718" s="143"/>
      <c r="W718" s="37">
        <v>167300</v>
      </c>
      <c r="X718" s="37">
        <v>181000</v>
      </c>
      <c r="Y718" s="31"/>
      <c r="Z718" s="31"/>
      <c r="AA718" s="31"/>
      <c r="AB718" s="31"/>
      <c r="AC718" s="148"/>
      <c r="AD718" s="148"/>
      <c r="AE718" s="3"/>
      <c r="AF718" s="3"/>
      <c r="AG718" s="3"/>
      <c r="AH718" s="3"/>
      <c r="AI718" s="3"/>
      <c r="AJ718" s="3"/>
      <c r="AK718" s="3"/>
      <c r="AL718" s="3"/>
      <c r="AO718" s="1" t="str">
        <f t="shared" si="175"/>
        <v/>
      </c>
      <c r="AP718" s="50"/>
      <c r="AQ718" s="50" t="str">
        <f t="shared" si="176"/>
        <v/>
      </c>
      <c r="AR718" s="50"/>
      <c r="AS718" s="1" t="str">
        <f t="shared" si="177"/>
        <v/>
      </c>
      <c r="AU718" s="1" t="str">
        <f t="shared" si="178"/>
        <v/>
      </c>
      <c r="AW718" s="1" t="str">
        <f t="shared" si="179"/>
        <v/>
      </c>
      <c r="AY718" s="1" t="str">
        <f t="shared" si="180"/>
        <v/>
      </c>
      <c r="BA718" s="1" t="str">
        <f t="shared" si="181"/>
        <v/>
      </c>
      <c r="BC718" s="1" t="str">
        <f t="shared" si="182"/>
        <v/>
      </c>
    </row>
    <row r="719" spans="1:55" hidden="1">
      <c r="A719" s="3"/>
      <c r="B719" s="3"/>
      <c r="C719" s="1" t="str">
        <f t="shared" si="183"/>
        <v/>
      </c>
      <c r="D719" s="3"/>
      <c r="E719" s="1" t="str">
        <f t="shared" si="184"/>
        <v/>
      </c>
      <c r="F719" s="30">
        <v>116200</v>
      </c>
      <c r="G719" s="35">
        <v>136000</v>
      </c>
      <c r="H719" s="30">
        <v>103600</v>
      </c>
      <c r="I719" s="37">
        <v>162900</v>
      </c>
      <c r="J719" s="37"/>
      <c r="K719" s="31">
        <v>54600</v>
      </c>
      <c r="L719" s="31"/>
      <c r="M719" s="31">
        <v>55100</v>
      </c>
      <c r="N719" s="31">
        <v>56200</v>
      </c>
      <c r="O719" s="33">
        <v>59000</v>
      </c>
      <c r="P719" s="31">
        <v>64000</v>
      </c>
      <c r="Q719" s="36"/>
      <c r="R719" s="36">
        <v>66000</v>
      </c>
      <c r="S719" s="142">
        <v>69100</v>
      </c>
      <c r="T719" s="143">
        <v>81100</v>
      </c>
      <c r="U719" s="143">
        <v>88600</v>
      </c>
      <c r="V719" s="143"/>
      <c r="W719" s="37">
        <v>172300</v>
      </c>
      <c r="X719" s="37">
        <v>186400</v>
      </c>
      <c r="Y719" s="31"/>
      <c r="Z719" s="31"/>
      <c r="AA719" s="31"/>
      <c r="AB719" s="31"/>
      <c r="AC719" s="148"/>
      <c r="AD719" s="148"/>
      <c r="AE719" s="3"/>
      <c r="AF719" s="3"/>
      <c r="AG719" s="3"/>
      <c r="AH719" s="3"/>
      <c r="AI719" s="3"/>
      <c r="AJ719" s="3"/>
      <c r="AK719" s="3"/>
      <c r="AL719" s="3"/>
      <c r="AO719" s="1" t="str">
        <f t="shared" si="175"/>
        <v/>
      </c>
      <c r="AP719" s="50"/>
      <c r="AQ719" s="50" t="str">
        <f t="shared" si="176"/>
        <v/>
      </c>
      <c r="AR719" s="50"/>
      <c r="AS719" s="1" t="str">
        <f t="shared" si="177"/>
        <v/>
      </c>
      <c r="AU719" s="1" t="str">
        <f t="shared" si="178"/>
        <v/>
      </c>
      <c r="AW719" s="1" t="str">
        <f t="shared" si="179"/>
        <v/>
      </c>
      <c r="AY719" s="1" t="str">
        <f t="shared" si="180"/>
        <v/>
      </c>
      <c r="BA719" s="1" t="str">
        <f t="shared" si="181"/>
        <v/>
      </c>
      <c r="BC719" s="1" t="str">
        <f t="shared" si="182"/>
        <v/>
      </c>
    </row>
    <row r="720" spans="1:55" hidden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N720" s="50"/>
      <c r="AO720" s="1" t="str">
        <f t="shared" si="175"/>
        <v/>
      </c>
      <c r="AP720" s="50"/>
      <c r="AQ720" s="50" t="str">
        <f t="shared" si="176"/>
        <v/>
      </c>
      <c r="AS720" s="1" t="str">
        <f t="shared" si="177"/>
        <v/>
      </c>
      <c r="AU720" s="1" t="str">
        <f t="shared" si="178"/>
        <v/>
      </c>
      <c r="AW720" s="1" t="str">
        <f t="shared" si="179"/>
        <v/>
      </c>
      <c r="AY720" s="1" t="str">
        <f t="shared" si="180"/>
        <v/>
      </c>
      <c r="BA720" s="1" t="str">
        <f t="shared" si="181"/>
        <v/>
      </c>
      <c r="BC720" s="1" t="str">
        <f t="shared" si="182"/>
        <v/>
      </c>
    </row>
    <row r="721" spans="1:55" hidden="1">
      <c r="AO721" s="1" t="str">
        <f t="shared" si="175"/>
        <v/>
      </c>
      <c r="AQ721" s="50" t="str">
        <f t="shared" si="176"/>
        <v/>
      </c>
      <c r="AS721" s="1" t="str">
        <f t="shared" si="177"/>
        <v/>
      </c>
      <c r="AU721" s="1" t="str">
        <f t="shared" si="178"/>
        <v/>
      </c>
      <c r="AW721" s="1" t="str">
        <f t="shared" si="179"/>
        <v/>
      </c>
      <c r="AY721" s="1" t="str">
        <f t="shared" si="180"/>
        <v/>
      </c>
      <c r="BA721" s="1" t="str">
        <f t="shared" si="181"/>
        <v/>
      </c>
      <c r="BC721" s="1" t="str">
        <f t="shared" si="182"/>
        <v/>
      </c>
    </row>
    <row r="722" spans="1:55" hidden="1">
      <c r="AQ722" s="50" t="str">
        <f t="shared" si="176"/>
        <v/>
      </c>
      <c r="AU722" s="1" t="str">
        <f t="shared" si="178"/>
        <v/>
      </c>
      <c r="AW722" s="1" t="str">
        <f t="shared" si="179"/>
        <v/>
      </c>
      <c r="AY722" s="1" t="str">
        <f t="shared" si="180"/>
        <v/>
      </c>
      <c r="BA722" s="1" t="str">
        <f t="shared" si="181"/>
        <v/>
      </c>
      <c r="BC722" s="1" t="str">
        <f t="shared" si="182"/>
        <v/>
      </c>
    </row>
    <row r="723" spans="1:55" hidden="1"/>
    <row r="724" spans="1:55" hidden="1"/>
    <row r="725" spans="1:55" hidden="1">
      <c r="AP725" s="161" t="e">
        <f>IF(AND($N$21="Fix Pay"),"0",$O$21*$H$5)</f>
        <v>#VALUE!</v>
      </c>
      <c r="AQ725" s="1" t="str">
        <f>IF(AND($N$21="Fix Pay"),$I$21,$P$21)</f>
        <v/>
      </c>
      <c r="AT725" s="161" t="e">
        <f>IF(AND($S$21="Fix Pay"),"0",$T$21*$H$5)</f>
        <v>#VALUE!</v>
      </c>
      <c r="AU725" s="1" t="str">
        <f>IF(AND($S$21="Fix Pay"),$I$21,$U$21)</f>
        <v/>
      </c>
      <c r="AX725" s="165" t="e">
        <f>IF(AND($X$21="Fix Pay"),"0",$Y$21*$H$5)</f>
        <v>#VALUE!</v>
      </c>
      <c r="AY725" s="1" t="str">
        <f>IF(AND($X$21="Fix Pay"),$I$21,$Z$21)</f>
        <v/>
      </c>
      <c r="BB725" s="165" t="e">
        <f>IF(AND($AC$21="Fix Pay"),"0",$AD$21*$H$5)</f>
        <v>#VALUE!</v>
      </c>
      <c r="BC725" s="1" t="str">
        <f>IF(AND($AC$21="Fix Pay"),$I$21,$AE$21)</f>
        <v/>
      </c>
    </row>
    <row r="726" spans="1:55" ht="15" hidden="1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40" t="s">
        <v>46</v>
      </c>
      <c r="L726" s="340"/>
      <c r="M726" s="340"/>
      <c r="N726" s="340"/>
      <c r="O726" s="340"/>
      <c r="P726" s="340"/>
      <c r="Q726" s="340"/>
      <c r="R726" s="340"/>
      <c r="S726" s="340"/>
      <c r="T726" s="340"/>
      <c r="U726" s="340"/>
      <c r="V726" s="245"/>
      <c r="W726" s="341" t="s">
        <v>47</v>
      </c>
      <c r="X726" s="341"/>
      <c r="Y726" s="341"/>
      <c r="Z726" s="341"/>
      <c r="AA726" s="341"/>
      <c r="AB726" s="341"/>
      <c r="AC726" s="341"/>
      <c r="AD726" s="341"/>
      <c r="AE726" s="342" t="s">
        <v>48</v>
      </c>
      <c r="AF726" s="342"/>
      <c r="AG726" s="342"/>
      <c r="AH726" s="342"/>
      <c r="AI726" s="342"/>
      <c r="AJ726" s="3"/>
      <c r="AK726" s="3"/>
      <c r="AL726" s="3"/>
      <c r="AO726" s="1" t="str">
        <f>AQ726</f>
        <v/>
      </c>
      <c r="AP726" s="162" t="str">
        <f>IF(AND($O$21=""),"",ROUND(AP725,0))</f>
        <v/>
      </c>
      <c r="AQ726" s="50" t="str">
        <f>IF($AQ$725=4200,F729,IF($AQ$725=4800,G729,IF($AQ$725="5400A",I729,IF($AQ$725=3600,H729,IF($AQ$725=1700,K729,IF($AQ$725=1750,M729,IF($AQ$725=1900,N729,IF($AQ$725=2000,O729,IF($AQ$725="2400A",P729,IF($AQ$725="2400B",R729,IF($AQ$725="2400C",S729,IF($AQ$725="2800A",T729,IF($AQ$725="2800B",U729,IF($AQ$725="5400B",W729,IF($AQ$725=6000,X729,IF($AQ$725=6600,Y729,IF($AQ$725=6800,Z729,IF($AQ$725=7200,AB729,IF($AQ$725=7600,AC729,IF($AQ$725=8200,AD729,IF($AQ$725=8700,AE729,IF($AQ$725=8900,AG729,IF($AQ$725=9500,AH729,IF($AQ$725=10000,AI729,""))))))))))))))))))))))))</f>
        <v/>
      </c>
      <c r="AR726" s="50"/>
      <c r="AS726" s="1" t="str">
        <f>AU726</f>
        <v/>
      </c>
      <c r="AT726" s="162" t="str">
        <f>IF(AND($T$21=""),"",ROUND(AT725,0))</f>
        <v/>
      </c>
      <c r="AU726" s="1" t="str">
        <f>IF($AU$725=4200,F729,IF($AU$725=4800,G729,IF($AU$725="5400A",I729,IF($AU$725=3600,H729,IF($AU$725=1700,K729,IF($AU$725=1750,M729,IF($AU$725=1900,N729,IF($AU$725=2000,O729,IF($AU$725="2400A",P729,IF($AU$725="2400B",R729,IF($AU$725="2400C",S729,IF($AU$725="2800A",T729,IF($AU$725="2800B",U729,IF($AU$725="5400B",W729,IF($AU$725=6000,X729,IF($AU$725=6600,Y729,IF($AU$725=6800,Z729,IF($AU$725=7200,AB729,IF($AU$725=7600,AC729,IF($AU$725=8200,AD729,IF($AU$725=8700,AE729,IF($AU$725=8900,AG729,IF($AU$725=9500,AH729,IF($AU$725=10000,AI729,""))))))))))))))))))))))))</f>
        <v/>
      </c>
      <c r="AW726" s="1" t="str">
        <f>AY726</f>
        <v/>
      </c>
      <c r="AX726" s="162" t="str">
        <f>IF(AND($Y$21=""),"",ROUND(AX725,0))</f>
        <v/>
      </c>
      <c r="AY726" s="1" t="str">
        <f>IF($AY$725=4200,F729,IF($AY$725=4800,G729,IF($AY$725="5400A",I729,IF($AY$725=3600,H729,IF($AY$725=1700,K729,IF($AY$725=1750,M729,IF($AY$725=1900,N729,IF($AY$725=2000,O729,IF($AY$725="2400A",P729,IF($AY$725="2400B",R729,IF($AY$725="2400C",S729,IF($AY$725="2800A",T729,IF($AY$725="2800B",U729,IF($AY$725="5400B",W729,IF($AY$725=6000,X729,IF($AY$725=6600,Y729,IF($AY$725=6800,Z729,IF($AY$725=7200,AB729,IF($AY$725=7600,AC729,IF($AY$725=8200,AD729,IF($AY$725=8700,AE729,IF($AY$725=8900,AG729,IF($AY$725=9500,AH729,IF($AY$725=10000,AI729,""))))))))))))))))))))))))</f>
        <v/>
      </c>
      <c r="BA726" s="1" t="str">
        <f>BC726</f>
        <v/>
      </c>
      <c r="BB726" s="162" t="str">
        <f>IF(AND($AD$21=""),"",ROUND(BB725,0))</f>
        <v/>
      </c>
      <c r="BC726" s="1" t="str">
        <f>IF($BC$725=4200,F729,IF($BC$725=4800,G729,IF($BC$725="5400A",I729,IF($BC$725=3600,H729,IF($BC$725=1700,K729,IF($BC$725=1750,M729,IF($BC$725=1900,N729,IF($BC$725=2000,O729,IF($BC$725="2400A",P729,IF($BC$725="2400B",R729,IF($BC$725="2400C",S729,IF($BC$725="2800A",T729,IF($BC$725="2800B",U729,IF($BC$725="5400B",W729,IF($BC$725=6000,X729,IF($BC$725=6600,Y729,IF($BC$725=6800,Z729,IF($BC$725=7200,AB729,IF($BC$725=7600,AC729,IF($BC$725=8200,AD729,IF($BC$725=8700,AE729,IF($BC$725=8900,AG729,IF($BC$725=9500,AH729,IF($BC$725=10000,AI729,""))))))))))))))))))))))))</f>
        <v/>
      </c>
    </row>
    <row r="727" spans="1:55" ht="15" hidden="1" customHeight="1">
      <c r="E727" s="1">
        <f>IF(AND(F21="Fix Pay"),I21,I21)</f>
        <v>0</v>
      </c>
      <c r="F727" s="5"/>
      <c r="G727" s="344" t="s">
        <v>45</v>
      </c>
      <c r="H727" s="344"/>
      <c r="I727" s="6"/>
      <c r="J727" s="42"/>
      <c r="K727" s="28">
        <v>1700</v>
      </c>
      <c r="L727" s="28"/>
      <c r="M727" s="28">
        <v>1750</v>
      </c>
      <c r="N727" s="141">
        <v>1900</v>
      </c>
      <c r="O727" s="39">
        <v>2000</v>
      </c>
      <c r="P727" s="39" t="s">
        <v>74</v>
      </c>
      <c r="Q727" s="39"/>
      <c r="R727" s="39" t="s">
        <v>75</v>
      </c>
      <c r="S727" s="39" t="s">
        <v>76</v>
      </c>
      <c r="T727" s="40" t="s">
        <v>77</v>
      </c>
      <c r="U727" s="40" t="s">
        <v>78</v>
      </c>
      <c r="V727" s="40"/>
      <c r="W727" s="38" t="s">
        <v>80</v>
      </c>
      <c r="X727" s="38">
        <v>6000</v>
      </c>
      <c r="Y727" s="39">
        <v>6600</v>
      </c>
      <c r="Z727" s="39">
        <v>6800</v>
      </c>
      <c r="AA727" s="39"/>
      <c r="AB727" s="39">
        <v>7200</v>
      </c>
      <c r="AC727" s="38">
        <v>7600</v>
      </c>
      <c r="AD727" s="38">
        <v>8200</v>
      </c>
      <c r="AE727" s="39">
        <v>8700</v>
      </c>
      <c r="AF727" s="39"/>
      <c r="AG727" s="39">
        <v>8900</v>
      </c>
      <c r="AH727" s="39">
        <v>9500</v>
      </c>
      <c r="AI727" s="40">
        <v>10000</v>
      </c>
      <c r="AJ727" s="3"/>
      <c r="AK727" s="3"/>
      <c r="AL727" s="3"/>
      <c r="AO727" s="1" t="str">
        <f t="shared" ref="AO727:AO770" si="185">AQ727</f>
        <v/>
      </c>
      <c r="AP727" s="163" t="str">
        <f>IF(AND(AP726&lt;=AQ726),AQ726,INDEX(AO726:AO771,MATCH(AP726,AQ726:AQ771)+(LOOKUP(AP726,AQ726:AQ771)&lt;&gt;AP726)))</f>
        <v/>
      </c>
      <c r="AQ727" s="50" t="str">
        <f t="shared" ref="AQ727:AQ771" si="186">IF($AQ$725=4200,F730,IF($AQ$725=4800,G730,IF($AQ$725="5400A",I730,IF($AQ$725=3600,H730,IF($AQ$725=1700,K730,IF($AQ$725=1750,M730,IF($AQ$725=1900,N730,IF($AQ$725=2000,O730,IF($AQ$725="2400A",P730,IF($AQ$725="2400B",R730,IF($AQ$725="2400C",S730,IF($AQ$725="2800A",T730,IF($AQ$725="2800B",U730,IF($AQ$725="5400B",W730,IF($AQ$725=6000,X730,IF($AQ$725=6600,Y730,IF($AQ$725=6800,Z730,IF($AQ$725=7200,AB730,IF($AQ$725=7600,AC730,IF($AQ$725=8200,AD730,IF($AQ$725=8700,AE730,IF($AQ$725=8900,AG730,IF($AQ$725=9500,AH730,IF($AQ$725=10000,AI730,""))))))))))))))))))))))))</f>
        <v/>
      </c>
      <c r="AR727" s="50"/>
      <c r="AS727" s="1" t="str">
        <f t="shared" ref="AS727:AS770" si="187">AU727</f>
        <v/>
      </c>
      <c r="AT727" s="163" t="str">
        <f>IF(AND(AT726&lt;=AU726),AU726,INDEX(AS726:AS771,MATCH(AT726,AU726:AU771)+(LOOKUP(AT726,AU726:AU771)&lt;&gt;AT726)))</f>
        <v/>
      </c>
      <c r="AU727" s="1" t="str">
        <f t="shared" ref="AU727:AU771" si="188">IF($AU$725=4200,F730,IF($AU$725=4800,G730,IF($AU$725="5400A",I730,IF($AU$725=3600,H730,IF($AU$725=1700,K730,IF($AU$725=1750,M730,IF($AU$725=1900,N730,IF($AU$725=2000,O730,IF($AU$725="2400A",P730,IF($AU$725="2400B",R730,IF($AU$725="2400C",S730,IF($AU$725="2800A",T730,IF($AU$725="2800B",U730,IF($AU$725="5400B",W730,IF($AU$725=6000,X730,IF($AU$725=6600,Y730,IF($AU$725=6800,Z730,IF($AU$725=7200,AB730,IF($AU$725=7600,AC730,IF($AU$725=8200,AD730,IF($AU$725=8700,AE730,IF($AU$725=8900,AG730,IF($AU$725=9500,AH730,IF($AU$725=10000,AI730,""))))))))))))))))))))))))</f>
        <v/>
      </c>
      <c r="AW727" s="1" t="str">
        <f t="shared" ref="AW727:AW771" si="189">AY727</f>
        <v/>
      </c>
      <c r="AX727" s="163" t="str">
        <f>IF(AND(AX726&lt;=AY726),AY726,INDEX(AW726:AW771,MATCH(AX726,AY726:AY771)+(LOOKUP(AX726,AY726:AY771)&lt;&gt;AX726)))</f>
        <v/>
      </c>
      <c r="AY727" s="1" t="str">
        <f t="shared" ref="AY727:AY771" si="190">IF($AY$725=4200,F730,IF($AY$725=4800,G730,IF($AY$725="5400A",I730,IF($AY$725=3600,H730,IF($AY$725=1700,K730,IF($AY$725=1750,M730,IF($AY$725=1900,N730,IF($AY$725=2000,O730,IF($AY$725="2400A",P730,IF($AY$725="2400B",R730,IF($AY$725="2400C",S730,IF($AY$725="2800A",T730,IF($AY$725="2800B",U730,IF($AY$725="5400B",W730,IF($AY$725=6000,X730,IF($AY$725=6600,Y730,IF($AY$725=6800,Z730,IF($AY$725=7200,AB730,IF($AY$725=7600,AC730,IF($AY$725=8200,AD730,IF($AY$725=8700,AE730,IF($AY$725=8900,AG730,IF($AY$725=9500,AH730,IF($AY$725=10000,AI730,""))))))))))))))))))))))))</f>
        <v/>
      </c>
      <c r="BA727" s="1" t="str">
        <f t="shared" ref="BA727:BA771" si="191">BC727</f>
        <v/>
      </c>
      <c r="BB727" s="163" t="str">
        <f>IF(AND(BB726&lt;=BC726),BC726,INDEX(BA726:BA771,MATCH(BB726,BC726:BC771)+(LOOKUP(BB726,BC726:BC771)&lt;&gt;BB726)))</f>
        <v/>
      </c>
      <c r="BC727" s="1" t="str">
        <f t="shared" ref="BC727:BC770" si="192">IF($BC$725=4200,F730,IF($BC$725=4800,G730,IF($BC$725="5400A",I730,IF($BC$725=3600,H730,IF($BC$725=1700,K730,IF($BC$725=1750,M730,IF($BC$725=1900,N730,IF($BC$725=2000,O730,IF($BC$725="2400A",P730,IF($BC$725="2400B",R730,IF($BC$725="2400C",S730,IF($BC$725="2800A",T730,IF($BC$725="2800B",U730,IF($BC$725="5400B",W730,IF($BC$725=6000,X730,IF($BC$725=6600,Y730,IF($BC$725=6800,Z730,IF($BC$725=7200,AB730,IF($BC$725=7600,AC730,IF($BC$725=8200,AD730,IF($BC$725=8700,AE730,IF($BC$725=8900,AG730,IF($BC$725=9500,AH730,IF($BC$725=10000,AI730,""))))))))))))))))))))))))</f>
        <v/>
      </c>
    </row>
    <row r="728" spans="1:55" ht="15" hidden="1" customHeight="1">
      <c r="B728" s="160">
        <v>15</v>
      </c>
      <c r="D728" s="150">
        <f>IF(AND(F21="Fix Pay"),"0",H21*H$5)</f>
        <v>0</v>
      </c>
      <c r="F728" s="7">
        <v>4200</v>
      </c>
      <c r="G728" s="8">
        <v>4800</v>
      </c>
      <c r="H728" s="8">
        <v>3600</v>
      </c>
      <c r="I728" s="9" t="s">
        <v>79</v>
      </c>
      <c r="J728" s="42"/>
      <c r="K728" s="29">
        <v>1</v>
      </c>
      <c r="L728" s="29"/>
      <c r="M728" s="29">
        <v>2</v>
      </c>
      <c r="N728" s="29">
        <v>3</v>
      </c>
      <c r="O728" s="29">
        <v>4</v>
      </c>
      <c r="P728" s="29">
        <v>5</v>
      </c>
      <c r="Q728" s="29"/>
      <c r="R728" s="29">
        <v>6</v>
      </c>
      <c r="S728" s="29">
        <v>7</v>
      </c>
      <c r="T728" s="29">
        <v>8</v>
      </c>
      <c r="U728" s="29">
        <v>9</v>
      </c>
      <c r="V728" s="29"/>
      <c r="W728" s="29">
        <v>14</v>
      </c>
      <c r="X728" s="29">
        <v>15</v>
      </c>
      <c r="Y728" s="29">
        <v>16</v>
      </c>
      <c r="Z728" s="29">
        <v>17</v>
      </c>
      <c r="AA728" s="29"/>
      <c r="AB728" s="29">
        <v>18</v>
      </c>
      <c r="AC728" s="39">
        <v>19</v>
      </c>
      <c r="AD728" s="39">
        <v>20</v>
      </c>
      <c r="AE728" s="39">
        <v>21</v>
      </c>
      <c r="AF728" s="39"/>
      <c r="AG728" s="39">
        <v>22</v>
      </c>
      <c r="AH728" s="39">
        <v>23</v>
      </c>
      <c r="AI728" s="39">
        <v>24</v>
      </c>
      <c r="AJ728" s="3"/>
      <c r="AK728" s="3"/>
      <c r="AL728" s="3"/>
      <c r="AO728" s="1" t="str">
        <f t="shared" si="185"/>
        <v/>
      </c>
      <c r="AP728" s="250"/>
      <c r="AQ728" s="50" t="str">
        <f t="shared" si="186"/>
        <v/>
      </c>
      <c r="AR728" s="50"/>
      <c r="AS728" s="1" t="str">
        <f t="shared" si="187"/>
        <v/>
      </c>
      <c r="AT728" s="250"/>
      <c r="AU728" s="1" t="str">
        <f t="shared" si="188"/>
        <v/>
      </c>
      <c r="AW728" s="1" t="str">
        <f t="shared" si="189"/>
        <v/>
      </c>
      <c r="AX728" s="151"/>
      <c r="AY728" s="1" t="str">
        <f t="shared" si="190"/>
        <v/>
      </c>
      <c r="BA728" s="1" t="str">
        <f t="shared" si="191"/>
        <v/>
      </c>
      <c r="BB728" s="151"/>
      <c r="BC728" s="1" t="str">
        <f t="shared" si="192"/>
        <v/>
      </c>
    </row>
    <row r="729" spans="1:55" ht="15" hidden="1" customHeight="1">
      <c r="C729" s="1" t="str">
        <f t="shared" ref="C729:C768" si="193">E729</f>
        <v/>
      </c>
      <c r="D729" s="151">
        <f>IF(AND(H693=""),"",ROUND(D728,0))</f>
        <v>0</v>
      </c>
      <c r="E729" s="1" t="str">
        <f t="shared" ref="E729:E768" si="194">IF($E$727=4200,F729,IF($E$727=4800,G729,IF($E$727="5400A",I729,IF($E$727=3600,H729,IF($E$727=1700,K729,IF($E$727=1750,M729,IF($E$727=1900,N729,IF($E$727=2000,O729,IF($E$727="2400A",P729,IF($E$727="2400B",R729,IF($E$727="2400C",S729,IF($E$727="2800A",T729,IF($E$727="2800B",U729,IF($E$727="5400B",W729,IF($E$727=6000,X729,IF($E$727=6600,Y729,IF($E$727=6800,Z729,IF($E$727=7200,AB729,IF($E$727=7600,AC729,IF($E$727=8200,AD729,IF($E$727=8700,AE729,IF($E$727=8900,AG729,IF($E$727=9500,AH729,IF($E$727=10000,AI729,""))))))))))))))))))))))))</f>
        <v/>
      </c>
      <c r="F729" s="1">
        <v>26500</v>
      </c>
      <c r="G729" s="1">
        <v>31100</v>
      </c>
      <c r="H729" s="1">
        <v>23700</v>
      </c>
      <c r="I729" s="1">
        <v>39300</v>
      </c>
      <c r="K729" s="30">
        <v>12400</v>
      </c>
      <c r="L729" s="30"/>
      <c r="M729" s="30">
        <v>12600</v>
      </c>
      <c r="N729" s="31">
        <v>12800</v>
      </c>
      <c r="O729" s="30">
        <v>13500</v>
      </c>
      <c r="P729" s="31">
        <v>14600</v>
      </c>
      <c r="Q729" s="36"/>
      <c r="R729" s="36">
        <v>15100</v>
      </c>
      <c r="S729" s="142">
        <v>15700</v>
      </c>
      <c r="T729" s="143">
        <v>18500</v>
      </c>
      <c r="U729" s="143">
        <v>20100</v>
      </c>
      <c r="V729" s="143"/>
      <c r="W729" s="34">
        <v>39300</v>
      </c>
      <c r="X729" s="34">
        <v>42500</v>
      </c>
      <c r="Y729" s="31">
        <v>47200</v>
      </c>
      <c r="Z729" s="31">
        <v>49700</v>
      </c>
      <c r="AA729" s="31"/>
      <c r="AB729" s="31">
        <v>52800</v>
      </c>
      <c r="AC729" s="31">
        <v>58000</v>
      </c>
      <c r="AD729" s="31">
        <v>62300</v>
      </c>
      <c r="AE729" s="30">
        <v>86200</v>
      </c>
      <c r="AF729" s="30"/>
      <c r="AG729" s="30">
        <v>90800</v>
      </c>
      <c r="AH729" s="30">
        <v>102100</v>
      </c>
      <c r="AI729" s="37">
        <v>104200</v>
      </c>
      <c r="AJ729" s="3"/>
      <c r="AK729" s="3"/>
      <c r="AL729" s="3"/>
      <c r="AO729" s="1" t="str">
        <f t="shared" si="185"/>
        <v/>
      </c>
      <c r="AP729" s="164" t="str">
        <f>IF(AND($N$21="Fix Pay"),AQ726,AP727)</f>
        <v/>
      </c>
      <c r="AQ729" s="50" t="str">
        <f t="shared" si="186"/>
        <v/>
      </c>
      <c r="AR729" s="50"/>
      <c r="AS729" s="1" t="str">
        <f t="shared" si="187"/>
        <v/>
      </c>
      <c r="AT729" s="164" t="str">
        <f>IF(AND($S$21="Fix Pay"),AU726,AT727)</f>
        <v/>
      </c>
      <c r="AU729" s="1" t="str">
        <f t="shared" si="188"/>
        <v/>
      </c>
      <c r="AW729" s="1" t="str">
        <f t="shared" si="189"/>
        <v/>
      </c>
      <c r="AX729" s="164" t="str">
        <f>IF(AND($X$21="Fix Pay"),AY726,AX727)</f>
        <v/>
      </c>
      <c r="AY729" s="1" t="str">
        <f t="shared" si="190"/>
        <v/>
      </c>
      <c r="BA729" s="1" t="str">
        <f t="shared" si="191"/>
        <v/>
      </c>
      <c r="BB729" s="164" t="str">
        <f>IF(AND($AC$21="Fix Pay"),BC726,BB727)</f>
        <v/>
      </c>
      <c r="BC729" s="1" t="str">
        <f t="shared" si="192"/>
        <v/>
      </c>
    </row>
    <row r="730" spans="1:55" ht="15" hidden="1" customHeight="1">
      <c r="C730" s="1" t="str">
        <f t="shared" si="193"/>
        <v/>
      </c>
      <c r="D730" s="151" t="str">
        <f>IF(AND(D729&lt;=E729),E729,INDEX($C$729:$C$768,MATCH(D729,$E$729:$E$768)+(LOOKUP(D729,$E$729:$E$768)&lt;&gt;D729)))</f>
        <v/>
      </c>
      <c r="E730" s="1" t="str">
        <f t="shared" si="194"/>
        <v/>
      </c>
      <c r="F730" s="1">
        <v>37800</v>
      </c>
      <c r="G730" s="1">
        <v>44300</v>
      </c>
      <c r="H730" s="1">
        <v>33800</v>
      </c>
      <c r="I730" s="1">
        <v>53100</v>
      </c>
      <c r="K730" s="30">
        <v>17700</v>
      </c>
      <c r="L730" s="30"/>
      <c r="M730" s="30">
        <v>17900</v>
      </c>
      <c r="N730" s="31">
        <v>18200</v>
      </c>
      <c r="O730" s="30">
        <v>19200</v>
      </c>
      <c r="P730" s="31">
        <v>20800</v>
      </c>
      <c r="Q730" s="36"/>
      <c r="R730" s="36">
        <v>21500</v>
      </c>
      <c r="S730" s="142">
        <v>22400</v>
      </c>
      <c r="T730" s="143">
        <v>25300</v>
      </c>
      <c r="U730" s="143">
        <v>28700</v>
      </c>
      <c r="V730" s="143"/>
      <c r="W730" s="34">
        <v>56100</v>
      </c>
      <c r="X730" s="34">
        <v>60700</v>
      </c>
      <c r="Y730" s="31">
        <v>67300</v>
      </c>
      <c r="Z730" s="31">
        <v>71000</v>
      </c>
      <c r="AA730" s="31"/>
      <c r="AB730" s="31">
        <v>75300</v>
      </c>
      <c r="AC730" s="31">
        <v>79900</v>
      </c>
      <c r="AD730" s="31">
        <v>88900</v>
      </c>
      <c r="AE730" s="30">
        <v>123100</v>
      </c>
      <c r="AF730" s="30"/>
      <c r="AG730" s="30">
        <v>129700</v>
      </c>
      <c r="AH730" s="30">
        <v>145800</v>
      </c>
      <c r="AI730" s="37">
        <v>148800</v>
      </c>
      <c r="AJ730" s="3"/>
      <c r="AK730" s="3"/>
      <c r="AL730" s="3"/>
      <c r="AO730" s="1" t="str">
        <f t="shared" si="185"/>
        <v/>
      </c>
      <c r="AP730" s="250"/>
      <c r="AQ730" s="50" t="str">
        <f t="shared" si="186"/>
        <v/>
      </c>
      <c r="AR730" s="50"/>
      <c r="AS730" s="1" t="str">
        <f t="shared" si="187"/>
        <v/>
      </c>
      <c r="AT730" s="250"/>
      <c r="AU730" s="1" t="str">
        <f t="shared" si="188"/>
        <v/>
      </c>
      <c r="AW730" s="1" t="str">
        <f t="shared" si="189"/>
        <v/>
      </c>
      <c r="AX730" s="151"/>
      <c r="AY730" s="1" t="str">
        <f t="shared" si="190"/>
        <v/>
      </c>
      <c r="BA730" s="1" t="str">
        <f t="shared" si="191"/>
        <v/>
      </c>
      <c r="BB730" s="151"/>
      <c r="BC730" s="1" t="str">
        <f t="shared" si="192"/>
        <v/>
      </c>
    </row>
    <row r="731" spans="1:55" ht="15" hidden="1" customHeight="1">
      <c r="C731" s="1" t="str">
        <f t="shared" si="193"/>
        <v/>
      </c>
      <c r="D731" s="152" t="str">
        <f>IF(AND(D729&lt;=E729),E729,INDEX($C$729:$C$748,MATCH(D729,$E$729:$E$748)+(LOOKUP(D729,$E$729:$E$748)&lt;&gt;D729)))</f>
        <v/>
      </c>
      <c r="E731" s="1" t="str">
        <f t="shared" si="194"/>
        <v/>
      </c>
      <c r="F731" s="1">
        <v>38900</v>
      </c>
      <c r="G731" s="1">
        <v>45600</v>
      </c>
      <c r="H731" s="1">
        <v>34800</v>
      </c>
      <c r="I731" s="1">
        <v>54700</v>
      </c>
      <c r="K731" s="31">
        <v>18200</v>
      </c>
      <c r="L731" s="31"/>
      <c r="M731" s="31">
        <v>18400</v>
      </c>
      <c r="N731" s="31">
        <v>18700</v>
      </c>
      <c r="O731" s="31">
        <v>19800</v>
      </c>
      <c r="P731" s="31">
        <v>21400</v>
      </c>
      <c r="Q731" s="36"/>
      <c r="R731" s="36">
        <v>22100</v>
      </c>
      <c r="S731" s="142">
        <v>23100</v>
      </c>
      <c r="T731" s="143">
        <v>27100</v>
      </c>
      <c r="U731" s="143">
        <v>29600</v>
      </c>
      <c r="V731" s="143"/>
      <c r="W731" s="34">
        <v>57800</v>
      </c>
      <c r="X731" s="34">
        <v>62500</v>
      </c>
      <c r="Y731" s="31">
        <v>69300</v>
      </c>
      <c r="Z731" s="31">
        <v>73100</v>
      </c>
      <c r="AA731" s="31"/>
      <c r="AB731" s="31">
        <v>77600</v>
      </c>
      <c r="AC731" s="31">
        <v>82300</v>
      </c>
      <c r="AD731" s="31">
        <v>91600</v>
      </c>
      <c r="AE731" s="30">
        <v>126800</v>
      </c>
      <c r="AF731" s="30"/>
      <c r="AG731" s="30">
        <v>133600</v>
      </c>
      <c r="AH731" s="30">
        <v>150200</v>
      </c>
      <c r="AI731" s="37">
        <v>153300</v>
      </c>
      <c r="AJ731" s="3"/>
      <c r="AK731" s="3"/>
      <c r="AL731" s="3"/>
      <c r="AO731" s="1" t="str">
        <f t="shared" si="185"/>
        <v/>
      </c>
      <c r="AP731" s="250"/>
      <c r="AQ731" s="50" t="str">
        <f t="shared" si="186"/>
        <v/>
      </c>
      <c r="AR731" s="50"/>
      <c r="AS731" s="1" t="str">
        <f t="shared" si="187"/>
        <v/>
      </c>
      <c r="AT731" s="250"/>
      <c r="AU731" s="1" t="str">
        <f t="shared" si="188"/>
        <v/>
      </c>
      <c r="AW731" s="1" t="str">
        <f t="shared" si="189"/>
        <v/>
      </c>
      <c r="AX731" s="151"/>
      <c r="AY731" s="1" t="str">
        <f t="shared" si="190"/>
        <v/>
      </c>
      <c r="BA731" s="1" t="str">
        <f t="shared" si="191"/>
        <v/>
      </c>
      <c r="BB731" s="151"/>
      <c r="BC731" s="1" t="str">
        <f t="shared" si="192"/>
        <v/>
      </c>
    </row>
    <row r="732" spans="1:55" ht="15" hidden="1" customHeight="1">
      <c r="A732" s="1" t="s">
        <v>229</v>
      </c>
      <c r="C732" s="1" t="str">
        <f t="shared" si="193"/>
        <v/>
      </c>
      <c r="D732" s="153" t="str">
        <f>IF(AND(C$6="Fix Pay"),E729,D730)</f>
        <v/>
      </c>
      <c r="E732" s="1" t="str">
        <f t="shared" si="194"/>
        <v/>
      </c>
      <c r="F732" s="1">
        <v>40100</v>
      </c>
      <c r="G732" s="1">
        <v>47000</v>
      </c>
      <c r="H732" s="1">
        <v>35800</v>
      </c>
      <c r="I732" s="1">
        <v>56300</v>
      </c>
      <c r="K732" s="31">
        <v>18700</v>
      </c>
      <c r="L732" s="31"/>
      <c r="M732" s="31">
        <v>19000</v>
      </c>
      <c r="N732" s="30">
        <v>19300</v>
      </c>
      <c r="O732" s="34">
        <v>20400</v>
      </c>
      <c r="P732" s="30">
        <v>22000</v>
      </c>
      <c r="Q732" s="35"/>
      <c r="R732" s="35">
        <v>22800</v>
      </c>
      <c r="S732" s="142">
        <v>23800</v>
      </c>
      <c r="T732" s="144">
        <v>27900</v>
      </c>
      <c r="U732" s="144">
        <v>30500</v>
      </c>
      <c r="V732" s="144"/>
      <c r="W732" s="34">
        <v>59500</v>
      </c>
      <c r="X732" s="34">
        <v>64400</v>
      </c>
      <c r="Y732" s="31">
        <v>71400</v>
      </c>
      <c r="Z732" s="31">
        <v>75300</v>
      </c>
      <c r="AA732" s="31"/>
      <c r="AB732" s="31">
        <v>79900</v>
      </c>
      <c r="AC732" s="31">
        <v>84800</v>
      </c>
      <c r="AD732" s="31">
        <v>94300</v>
      </c>
      <c r="AE732" s="30">
        <v>130600</v>
      </c>
      <c r="AF732" s="30"/>
      <c r="AG732" s="37">
        <v>137600</v>
      </c>
      <c r="AH732" s="37">
        <v>154700</v>
      </c>
      <c r="AI732" s="30">
        <v>157900</v>
      </c>
      <c r="AJ732" s="3"/>
      <c r="AK732" s="3"/>
      <c r="AL732" s="3"/>
      <c r="AO732" s="1" t="str">
        <f t="shared" si="185"/>
        <v/>
      </c>
      <c r="AP732" s="155" t="str">
        <f>IF(AND(AP726&lt;=AQ726),AQ726,INDEX(AO726:AO746,MATCH(AP726,AQ726:AQ746)+(LOOKUP(AP726,AQ726:AQ746)&lt;&gt;AP726)))</f>
        <v/>
      </c>
      <c r="AQ732" s="50" t="str">
        <f t="shared" si="186"/>
        <v/>
      </c>
      <c r="AR732" s="50"/>
      <c r="AS732" s="1" t="str">
        <f t="shared" si="187"/>
        <v/>
      </c>
      <c r="AT732" s="155" t="str">
        <f>IF(AND(AT726&lt;=AU726),AU726,INDEX(AS726:AS746,MATCH(AT726,AU726:AU746)+(LOOKUP(AT726,AU726:AU746)&lt;&gt;AT726)))</f>
        <v/>
      </c>
      <c r="AU732" s="1" t="str">
        <f t="shared" si="188"/>
        <v/>
      </c>
      <c r="AW732" s="1" t="str">
        <f t="shared" si="189"/>
        <v/>
      </c>
      <c r="AX732" s="155" t="str">
        <f>IF(AND(AX726&lt;=AY726),AY726,INDEX(AW726:AW746,MATCH(AX726,AY726:AY746)+(LOOKUP(AX726,AY726:AY746)&lt;&gt;AX726)))</f>
        <v/>
      </c>
      <c r="AY732" s="1" t="str">
        <f t="shared" si="190"/>
        <v/>
      </c>
      <c r="BA732" s="1" t="str">
        <f t="shared" si="191"/>
        <v/>
      </c>
      <c r="BB732" s="155" t="str">
        <f>IF(AND(BB726&lt;=BC726),BC726,INDEX(BA726:BA746,MATCH(BB726,BC726:BC746)+(LOOKUP(BB726,BC726:BC746)&lt;&gt;BB726)))</f>
        <v/>
      </c>
      <c r="BC732" s="1" t="str">
        <f t="shared" si="192"/>
        <v/>
      </c>
    </row>
    <row r="733" spans="1:55" ht="15" hidden="1" customHeight="1">
      <c r="A733" s="1" t="s">
        <v>230</v>
      </c>
      <c r="C733" s="1" t="str">
        <f t="shared" si="193"/>
        <v/>
      </c>
      <c r="D733" s="154" t="str">
        <f>IF(E$21=A$51,D732,IF(E$21=A$52,D732,IF(E$21=A$53,D732,IF(E$21=A$54,D731,""))))</f>
        <v/>
      </c>
      <c r="E733" s="1" t="str">
        <f t="shared" si="194"/>
        <v/>
      </c>
      <c r="F733" s="1">
        <v>41300</v>
      </c>
      <c r="G733" s="1">
        <v>48400</v>
      </c>
      <c r="H733" s="1">
        <v>36900</v>
      </c>
      <c r="I733" s="1">
        <v>58000</v>
      </c>
      <c r="K733" s="31">
        <v>19300</v>
      </c>
      <c r="L733" s="31"/>
      <c r="M733" s="31">
        <v>19600</v>
      </c>
      <c r="N733" s="30">
        <v>19900</v>
      </c>
      <c r="O733" s="34">
        <v>21000</v>
      </c>
      <c r="P733" s="31">
        <v>22700</v>
      </c>
      <c r="Q733" s="36"/>
      <c r="R733" s="36">
        <v>23500</v>
      </c>
      <c r="S733" s="142">
        <v>24500</v>
      </c>
      <c r="T733" s="143">
        <v>28700</v>
      </c>
      <c r="U733" s="143">
        <v>31400</v>
      </c>
      <c r="V733" s="143"/>
      <c r="W733" s="31">
        <v>61300</v>
      </c>
      <c r="X733" s="31">
        <v>66300</v>
      </c>
      <c r="Y733" s="31">
        <v>73500</v>
      </c>
      <c r="Z733" s="31">
        <v>77600</v>
      </c>
      <c r="AA733" s="31"/>
      <c r="AB733" s="31">
        <v>82300</v>
      </c>
      <c r="AC733" s="31">
        <v>87300</v>
      </c>
      <c r="AD733" s="31">
        <v>97100</v>
      </c>
      <c r="AE733" s="34">
        <v>134500</v>
      </c>
      <c r="AF733" s="34"/>
      <c r="AG733" s="37">
        <v>141700</v>
      </c>
      <c r="AH733" s="37">
        <v>159300</v>
      </c>
      <c r="AI733" s="30">
        <v>162600</v>
      </c>
      <c r="AJ733" s="3"/>
      <c r="AK733" s="3"/>
      <c r="AL733" s="3"/>
      <c r="AO733" s="1" t="str">
        <f t="shared" si="185"/>
        <v/>
      </c>
      <c r="AP733" s="50"/>
      <c r="AQ733" s="50" t="str">
        <f t="shared" si="186"/>
        <v/>
      </c>
      <c r="AR733" s="50"/>
      <c r="AS733" s="1" t="str">
        <f t="shared" si="187"/>
        <v/>
      </c>
      <c r="AT733" s="50"/>
      <c r="AU733" s="1" t="str">
        <f t="shared" si="188"/>
        <v/>
      </c>
      <c r="AW733" s="1" t="str">
        <f t="shared" si="189"/>
        <v/>
      </c>
      <c r="AY733" s="1" t="str">
        <f t="shared" si="190"/>
        <v/>
      </c>
      <c r="BA733" s="1" t="str">
        <f t="shared" si="191"/>
        <v/>
      </c>
      <c r="BC733" s="1" t="str">
        <f t="shared" si="192"/>
        <v/>
      </c>
    </row>
    <row r="734" spans="1:55" ht="15" hidden="1" customHeight="1">
      <c r="A734" s="1" t="s">
        <v>231</v>
      </c>
      <c r="C734" s="1" t="str">
        <f t="shared" si="193"/>
        <v/>
      </c>
      <c r="E734" s="1" t="str">
        <f t="shared" si="194"/>
        <v/>
      </c>
      <c r="F734" s="1">
        <v>42500</v>
      </c>
      <c r="G734" s="1">
        <v>49900</v>
      </c>
      <c r="H734" s="1">
        <v>38000</v>
      </c>
      <c r="I734" s="1">
        <v>59700</v>
      </c>
      <c r="K734" s="32">
        <v>19900</v>
      </c>
      <c r="L734" s="32"/>
      <c r="M734" s="32">
        <v>20200</v>
      </c>
      <c r="N734" s="31">
        <v>20500</v>
      </c>
      <c r="O734" s="34">
        <v>21600</v>
      </c>
      <c r="P734" s="31">
        <v>23400</v>
      </c>
      <c r="Q734" s="36"/>
      <c r="R734" s="36">
        <v>24200</v>
      </c>
      <c r="S734" s="142">
        <v>25200</v>
      </c>
      <c r="T734" s="143">
        <v>29600</v>
      </c>
      <c r="U734" s="143">
        <v>32300</v>
      </c>
      <c r="V734" s="143"/>
      <c r="W734" s="31">
        <v>63100</v>
      </c>
      <c r="X734" s="31">
        <v>68300</v>
      </c>
      <c r="Y734" s="31">
        <v>75700</v>
      </c>
      <c r="Z734" s="31">
        <v>79900</v>
      </c>
      <c r="AA734" s="31"/>
      <c r="AB734" s="31">
        <v>84800</v>
      </c>
      <c r="AC734" s="31">
        <v>89900</v>
      </c>
      <c r="AD734" s="31">
        <v>100000</v>
      </c>
      <c r="AE734" s="30">
        <v>138500</v>
      </c>
      <c r="AF734" s="30"/>
      <c r="AG734" s="37">
        <v>146000</v>
      </c>
      <c r="AH734" s="37">
        <v>164100</v>
      </c>
      <c r="AI734" s="37">
        <v>167500</v>
      </c>
      <c r="AJ734" s="3"/>
      <c r="AK734" s="3"/>
      <c r="AL734" s="3"/>
      <c r="AO734" s="1" t="str">
        <f t="shared" si="185"/>
        <v/>
      </c>
      <c r="AP734" s="167" t="str">
        <f>IF($E21=A$51,AP732,IF($E21=A$52,AP732,IF($E21=A$53,AP732,IF($E21=A$54,AP729,""))))</f>
        <v/>
      </c>
      <c r="AQ734" s="50" t="str">
        <f t="shared" si="186"/>
        <v/>
      </c>
      <c r="AR734" s="50"/>
      <c r="AS734" s="1" t="str">
        <f t="shared" si="187"/>
        <v/>
      </c>
      <c r="AT734" s="167" t="str">
        <f>IF($E21=A$51,AT732,IF($E21=A$52,AT732,IF($E21=A$53,AT732,IF($E21=A$54,AT729,""))))</f>
        <v/>
      </c>
      <c r="AU734" s="1" t="str">
        <f t="shared" si="188"/>
        <v/>
      </c>
      <c r="AW734" s="1" t="str">
        <f t="shared" si="189"/>
        <v/>
      </c>
      <c r="AX734" s="168" t="str">
        <f>IF($E21=A$51,AX732,IF($E21=A$52,AX732,IF($E21=A$53,AX732,IF($E21=A$54,AX729,""))))</f>
        <v/>
      </c>
      <c r="AY734" s="1" t="str">
        <f t="shared" si="190"/>
        <v/>
      </c>
      <c r="BA734" s="1" t="str">
        <f t="shared" si="191"/>
        <v/>
      </c>
      <c r="BB734" s="168" t="str">
        <f>IF($E$21=A$51,BB2132,IF($E$21=A$52,BB2132,IF($E$21=A$53,BB2132,IF($E$21=A$54,BB2129,""))))</f>
        <v/>
      </c>
      <c r="BC734" s="1" t="str">
        <f t="shared" si="192"/>
        <v/>
      </c>
    </row>
    <row r="735" spans="1:55" ht="15" hidden="1" customHeight="1">
      <c r="A735" s="1" t="s">
        <v>232</v>
      </c>
      <c r="C735" s="1" t="str">
        <f t="shared" si="193"/>
        <v/>
      </c>
      <c r="E735" s="1" t="str">
        <f t="shared" si="194"/>
        <v/>
      </c>
      <c r="F735" s="1">
        <v>43800</v>
      </c>
      <c r="G735" s="1">
        <v>51400</v>
      </c>
      <c r="H735" s="1">
        <v>39100</v>
      </c>
      <c r="I735" s="1">
        <v>61500</v>
      </c>
      <c r="K735" s="33">
        <v>20500</v>
      </c>
      <c r="L735" s="33"/>
      <c r="M735" s="33">
        <v>20800</v>
      </c>
      <c r="N735" s="31">
        <v>21100</v>
      </c>
      <c r="O735" s="34">
        <v>22200</v>
      </c>
      <c r="P735" s="34">
        <v>24100</v>
      </c>
      <c r="Q735" s="145"/>
      <c r="R735" s="145">
        <v>24900</v>
      </c>
      <c r="S735" s="142">
        <v>26000</v>
      </c>
      <c r="T735" s="146">
        <v>30500</v>
      </c>
      <c r="U735" s="147">
        <v>33300</v>
      </c>
      <c r="V735" s="147"/>
      <c r="W735" s="31">
        <v>65000</v>
      </c>
      <c r="X735" s="31">
        <v>70300</v>
      </c>
      <c r="Y735" s="31">
        <v>78000</v>
      </c>
      <c r="Z735" s="31">
        <v>82300</v>
      </c>
      <c r="AA735" s="31"/>
      <c r="AB735" s="31">
        <v>87300</v>
      </c>
      <c r="AC735" s="31">
        <v>92600</v>
      </c>
      <c r="AD735" s="31">
        <v>103000</v>
      </c>
      <c r="AE735" s="30">
        <v>142700</v>
      </c>
      <c r="AF735" s="30"/>
      <c r="AG735" s="37">
        <v>150400</v>
      </c>
      <c r="AH735" s="37">
        <v>169000</v>
      </c>
      <c r="AI735" s="37">
        <v>172500</v>
      </c>
      <c r="AJ735" s="3"/>
      <c r="AK735" s="3"/>
      <c r="AL735" s="3"/>
      <c r="AO735" s="1" t="str">
        <f t="shared" si="185"/>
        <v/>
      </c>
      <c r="AP735" s="50"/>
      <c r="AQ735" s="50" t="str">
        <f t="shared" si="186"/>
        <v/>
      </c>
      <c r="AR735" s="50"/>
      <c r="AS735" s="1" t="str">
        <f t="shared" si="187"/>
        <v/>
      </c>
      <c r="AU735" s="1" t="str">
        <f t="shared" si="188"/>
        <v/>
      </c>
      <c r="AW735" s="1" t="str">
        <f t="shared" si="189"/>
        <v/>
      </c>
      <c r="AY735" s="1" t="str">
        <f t="shared" si="190"/>
        <v/>
      </c>
      <c r="BA735" s="1" t="str">
        <f t="shared" si="191"/>
        <v/>
      </c>
      <c r="BC735" s="1" t="str">
        <f t="shared" si="192"/>
        <v/>
      </c>
    </row>
    <row r="736" spans="1:55" ht="15" hidden="1" customHeight="1">
      <c r="C736" s="1" t="str">
        <f t="shared" si="193"/>
        <v/>
      </c>
      <c r="E736" s="1" t="str">
        <f t="shared" si="194"/>
        <v/>
      </c>
      <c r="F736" s="1">
        <v>45100</v>
      </c>
      <c r="G736" s="1">
        <v>52900</v>
      </c>
      <c r="H736" s="1">
        <v>40300</v>
      </c>
      <c r="I736" s="1">
        <v>63300</v>
      </c>
      <c r="K736" s="31">
        <v>21100</v>
      </c>
      <c r="L736" s="31"/>
      <c r="M736" s="31">
        <v>21400</v>
      </c>
      <c r="N736" s="31">
        <v>21700</v>
      </c>
      <c r="O736" s="34">
        <v>22900</v>
      </c>
      <c r="P736" s="31">
        <v>24800</v>
      </c>
      <c r="Q736" s="36"/>
      <c r="R736" s="36">
        <v>25600</v>
      </c>
      <c r="S736" s="142">
        <v>26800</v>
      </c>
      <c r="T736" s="143">
        <v>31400</v>
      </c>
      <c r="U736" s="146">
        <v>34300</v>
      </c>
      <c r="V736" s="146"/>
      <c r="W736" s="31">
        <v>67000</v>
      </c>
      <c r="X736" s="31">
        <v>72400</v>
      </c>
      <c r="Y736" s="31">
        <v>80300</v>
      </c>
      <c r="Z736" s="31">
        <v>84800</v>
      </c>
      <c r="AA736" s="31"/>
      <c r="AB736" s="31">
        <v>89900</v>
      </c>
      <c r="AC736" s="31">
        <v>95400</v>
      </c>
      <c r="AD736" s="31">
        <v>106100</v>
      </c>
      <c r="AE736" s="30">
        <v>147000</v>
      </c>
      <c r="AF736" s="30"/>
      <c r="AG736" s="37">
        <v>154900</v>
      </c>
      <c r="AH736" s="37">
        <v>174100</v>
      </c>
      <c r="AI736" s="30">
        <v>177700</v>
      </c>
      <c r="AJ736" s="3"/>
      <c r="AK736" s="3"/>
      <c r="AL736" s="3"/>
      <c r="AO736" s="1" t="str">
        <f t="shared" si="185"/>
        <v/>
      </c>
      <c r="AP736" s="50"/>
      <c r="AQ736" s="50" t="str">
        <f t="shared" si="186"/>
        <v/>
      </c>
      <c r="AR736" s="50"/>
      <c r="AS736" s="1" t="str">
        <f t="shared" si="187"/>
        <v/>
      </c>
      <c r="AU736" s="1" t="str">
        <f t="shared" si="188"/>
        <v/>
      </c>
      <c r="AW736" s="1" t="str">
        <f t="shared" si="189"/>
        <v/>
      </c>
      <c r="AY736" s="1" t="str">
        <f t="shared" si="190"/>
        <v/>
      </c>
      <c r="BA736" s="1" t="str">
        <f t="shared" si="191"/>
        <v/>
      </c>
      <c r="BC736" s="1" t="str">
        <f t="shared" si="192"/>
        <v/>
      </c>
    </row>
    <row r="737" spans="1:55" ht="15.75" hidden="1" customHeight="1">
      <c r="A737" s="1" t="s">
        <v>46</v>
      </c>
      <c r="C737" s="1" t="str">
        <f t="shared" si="193"/>
        <v/>
      </c>
      <c r="E737" s="1" t="str">
        <f t="shared" si="194"/>
        <v/>
      </c>
      <c r="F737" s="1">
        <v>46500</v>
      </c>
      <c r="G737" s="1">
        <v>54500</v>
      </c>
      <c r="H737" s="1">
        <v>41500</v>
      </c>
      <c r="I737" s="1">
        <v>65200</v>
      </c>
      <c r="K737" s="32">
        <v>21700</v>
      </c>
      <c r="L737" s="32"/>
      <c r="M737" s="32">
        <v>22000</v>
      </c>
      <c r="N737" s="31">
        <v>22400</v>
      </c>
      <c r="O737" s="34">
        <v>23600</v>
      </c>
      <c r="P737" s="31">
        <v>25500</v>
      </c>
      <c r="Q737" s="36"/>
      <c r="R737" s="36">
        <v>26400</v>
      </c>
      <c r="S737" s="142">
        <v>27600</v>
      </c>
      <c r="T737" s="143">
        <v>32300</v>
      </c>
      <c r="U737" s="143">
        <v>35300</v>
      </c>
      <c r="V737" s="143"/>
      <c r="W737" s="31">
        <v>69000</v>
      </c>
      <c r="X737" s="31">
        <v>74600</v>
      </c>
      <c r="Y737" s="31">
        <v>82700</v>
      </c>
      <c r="Z737" s="31">
        <v>87300</v>
      </c>
      <c r="AA737" s="31"/>
      <c r="AB737" s="31">
        <v>92600</v>
      </c>
      <c r="AC737" s="31">
        <v>98300</v>
      </c>
      <c r="AD737" s="31">
        <v>109300</v>
      </c>
      <c r="AE737" s="30">
        <v>151400</v>
      </c>
      <c r="AF737" s="30"/>
      <c r="AG737" s="37">
        <v>159500</v>
      </c>
      <c r="AH737" s="37">
        <v>179300</v>
      </c>
      <c r="AI737" s="30">
        <v>183000</v>
      </c>
      <c r="AJ737" s="3"/>
      <c r="AK737" s="3"/>
      <c r="AL737" s="3"/>
      <c r="AO737" s="1" t="str">
        <f t="shared" si="185"/>
        <v/>
      </c>
      <c r="AP737" s="50"/>
      <c r="AQ737" s="50" t="str">
        <f t="shared" si="186"/>
        <v/>
      </c>
      <c r="AR737" s="50"/>
      <c r="AS737" s="1" t="str">
        <f t="shared" si="187"/>
        <v/>
      </c>
      <c r="AU737" s="1" t="str">
        <f t="shared" si="188"/>
        <v/>
      </c>
      <c r="AW737" s="1" t="str">
        <f t="shared" si="189"/>
        <v/>
      </c>
      <c r="AY737" s="1" t="str">
        <f t="shared" si="190"/>
        <v/>
      </c>
      <c r="BA737" s="1" t="str">
        <f t="shared" si="191"/>
        <v/>
      </c>
      <c r="BC737" s="1" t="str">
        <f t="shared" si="192"/>
        <v/>
      </c>
    </row>
    <row r="738" spans="1:55" hidden="1">
      <c r="A738" s="1" t="s">
        <v>49</v>
      </c>
      <c r="C738" s="1" t="str">
        <f t="shared" si="193"/>
        <v/>
      </c>
      <c r="E738" s="1" t="str">
        <f t="shared" si="194"/>
        <v/>
      </c>
      <c r="F738" s="1">
        <v>47900</v>
      </c>
      <c r="G738" s="1">
        <v>56100</v>
      </c>
      <c r="H738" s="1">
        <v>42700</v>
      </c>
      <c r="I738" s="1">
        <v>67200</v>
      </c>
      <c r="K738" s="33">
        <v>22400</v>
      </c>
      <c r="L738" s="33"/>
      <c r="M738" s="33">
        <v>22700</v>
      </c>
      <c r="N738" s="31">
        <v>23100</v>
      </c>
      <c r="O738" s="34">
        <v>24300</v>
      </c>
      <c r="P738" s="31">
        <v>26300</v>
      </c>
      <c r="Q738" s="36"/>
      <c r="R738" s="36">
        <v>27200</v>
      </c>
      <c r="S738" s="142">
        <v>28200</v>
      </c>
      <c r="T738" s="143">
        <v>33300</v>
      </c>
      <c r="U738" s="143">
        <v>36400</v>
      </c>
      <c r="V738" s="143"/>
      <c r="W738" s="30">
        <v>71100</v>
      </c>
      <c r="X738" s="30">
        <v>76800</v>
      </c>
      <c r="Y738" s="31">
        <v>85200</v>
      </c>
      <c r="Z738" s="31">
        <v>89900</v>
      </c>
      <c r="AA738" s="31"/>
      <c r="AB738" s="31">
        <v>95400</v>
      </c>
      <c r="AC738" s="31">
        <v>101200</v>
      </c>
      <c r="AD738" s="31">
        <v>112600</v>
      </c>
      <c r="AE738" s="30">
        <v>155900</v>
      </c>
      <c r="AF738" s="30"/>
      <c r="AG738" s="37">
        <v>164300</v>
      </c>
      <c r="AH738" s="37">
        <v>184700</v>
      </c>
      <c r="AI738" s="30">
        <v>188500</v>
      </c>
      <c r="AJ738" s="3"/>
      <c r="AK738" s="3"/>
      <c r="AL738" s="3"/>
      <c r="AO738" s="1" t="str">
        <f t="shared" si="185"/>
        <v/>
      </c>
      <c r="AP738" s="50"/>
      <c r="AQ738" s="50" t="str">
        <f t="shared" si="186"/>
        <v/>
      </c>
      <c r="AR738" s="50"/>
      <c r="AS738" s="1" t="str">
        <f t="shared" si="187"/>
        <v/>
      </c>
      <c r="AU738" s="1" t="str">
        <f t="shared" si="188"/>
        <v/>
      </c>
      <c r="AW738" s="1" t="str">
        <f t="shared" si="189"/>
        <v/>
      </c>
      <c r="AY738" s="1" t="str">
        <f t="shared" si="190"/>
        <v/>
      </c>
      <c r="BA738" s="1" t="str">
        <f t="shared" si="191"/>
        <v/>
      </c>
      <c r="BC738" s="1" t="str">
        <f t="shared" si="192"/>
        <v/>
      </c>
    </row>
    <row r="739" spans="1:55" hidden="1">
      <c r="A739" s="1" t="s">
        <v>47</v>
      </c>
      <c r="C739" s="1" t="str">
        <f t="shared" si="193"/>
        <v/>
      </c>
      <c r="E739" s="1" t="str">
        <f t="shared" si="194"/>
        <v/>
      </c>
      <c r="F739" s="1">
        <v>49300</v>
      </c>
      <c r="G739" s="1">
        <v>57800</v>
      </c>
      <c r="H739" s="1">
        <v>44000</v>
      </c>
      <c r="I739" s="1">
        <v>69200</v>
      </c>
      <c r="K739" s="31">
        <v>23100</v>
      </c>
      <c r="L739" s="31"/>
      <c r="M739" s="31">
        <v>23400</v>
      </c>
      <c r="N739" s="34">
        <v>23800</v>
      </c>
      <c r="O739" s="34">
        <v>25000</v>
      </c>
      <c r="P739" s="31">
        <v>27100</v>
      </c>
      <c r="Q739" s="36"/>
      <c r="R739" s="36">
        <v>28000</v>
      </c>
      <c r="S739" s="142">
        <v>29300</v>
      </c>
      <c r="T739" s="143">
        <v>34300</v>
      </c>
      <c r="U739" s="143">
        <v>37500</v>
      </c>
      <c r="V739" s="143"/>
      <c r="W739" s="31">
        <v>73200</v>
      </c>
      <c r="X739" s="31">
        <v>79100</v>
      </c>
      <c r="Y739" s="31">
        <v>87800</v>
      </c>
      <c r="Z739" s="31">
        <v>92600</v>
      </c>
      <c r="AA739" s="31"/>
      <c r="AB739" s="31">
        <v>98300</v>
      </c>
      <c r="AC739" s="37">
        <v>104200</v>
      </c>
      <c r="AD739" s="37">
        <v>116000</v>
      </c>
      <c r="AE739" s="30">
        <v>160600</v>
      </c>
      <c r="AF739" s="30"/>
      <c r="AG739" s="30">
        <v>169200</v>
      </c>
      <c r="AH739" s="30">
        <v>190200</v>
      </c>
      <c r="AI739" s="30">
        <v>194200</v>
      </c>
      <c r="AJ739" s="3"/>
      <c r="AK739" s="3"/>
      <c r="AL739" s="3"/>
      <c r="AO739" s="1" t="str">
        <f t="shared" si="185"/>
        <v/>
      </c>
      <c r="AP739" s="50"/>
      <c r="AQ739" s="50" t="str">
        <f t="shared" si="186"/>
        <v/>
      </c>
      <c r="AR739" s="50"/>
      <c r="AS739" s="1" t="str">
        <f t="shared" si="187"/>
        <v/>
      </c>
      <c r="AU739" s="1" t="str">
        <f t="shared" si="188"/>
        <v/>
      </c>
      <c r="AW739" s="1" t="str">
        <f t="shared" si="189"/>
        <v/>
      </c>
      <c r="AY739" s="1" t="str">
        <f t="shared" si="190"/>
        <v/>
      </c>
      <c r="BA739" s="1" t="str">
        <f t="shared" si="191"/>
        <v/>
      </c>
      <c r="BC739" s="1" t="str">
        <f t="shared" si="192"/>
        <v/>
      </c>
    </row>
    <row r="740" spans="1:55" hidden="1">
      <c r="A740" s="1" t="s">
        <v>48</v>
      </c>
      <c r="C740" s="1" t="str">
        <f t="shared" si="193"/>
        <v/>
      </c>
      <c r="E740" s="1" t="str">
        <f t="shared" si="194"/>
        <v/>
      </c>
      <c r="F740" s="1">
        <v>50800</v>
      </c>
      <c r="G740" s="1">
        <v>59500</v>
      </c>
      <c r="H740" s="1">
        <v>45300</v>
      </c>
      <c r="I740" s="1">
        <v>71300</v>
      </c>
      <c r="K740" s="30">
        <v>23800</v>
      </c>
      <c r="L740" s="30"/>
      <c r="M740" s="30">
        <v>24100</v>
      </c>
      <c r="N740" s="34">
        <v>24500</v>
      </c>
      <c r="O740" s="34">
        <v>25800</v>
      </c>
      <c r="P740" s="31">
        <v>27900</v>
      </c>
      <c r="Q740" s="36"/>
      <c r="R740" s="36">
        <v>28800</v>
      </c>
      <c r="S740" s="142">
        <v>30200</v>
      </c>
      <c r="T740" s="143">
        <v>35300</v>
      </c>
      <c r="U740" s="143">
        <v>38600</v>
      </c>
      <c r="V740" s="143"/>
      <c r="W740" s="31">
        <v>75400</v>
      </c>
      <c r="X740" s="31">
        <v>81500</v>
      </c>
      <c r="Y740" s="30">
        <v>90400</v>
      </c>
      <c r="Z740" s="30">
        <v>95400</v>
      </c>
      <c r="AA740" s="30"/>
      <c r="AB740" s="30">
        <v>101200</v>
      </c>
      <c r="AC740" s="37">
        <v>107300</v>
      </c>
      <c r="AD740" s="37">
        <v>119500</v>
      </c>
      <c r="AE740" s="30">
        <v>165400</v>
      </c>
      <c r="AF740" s="30"/>
      <c r="AG740" s="37">
        <v>174300</v>
      </c>
      <c r="AH740" s="37">
        <v>195900</v>
      </c>
      <c r="AI740" s="37">
        <v>200000</v>
      </c>
      <c r="AJ740" s="3"/>
      <c r="AK740" s="3"/>
      <c r="AL740" s="3"/>
      <c r="AO740" s="1" t="str">
        <f t="shared" si="185"/>
        <v/>
      </c>
      <c r="AP740" s="50"/>
      <c r="AQ740" s="50" t="str">
        <f t="shared" si="186"/>
        <v/>
      </c>
      <c r="AR740" s="50"/>
      <c r="AS740" s="1" t="str">
        <f t="shared" si="187"/>
        <v/>
      </c>
      <c r="AU740" s="1" t="str">
        <f t="shared" si="188"/>
        <v/>
      </c>
      <c r="AW740" s="1" t="str">
        <f t="shared" si="189"/>
        <v/>
      </c>
      <c r="AY740" s="1" t="str">
        <f t="shared" si="190"/>
        <v/>
      </c>
      <c r="BA740" s="1" t="str">
        <f t="shared" si="191"/>
        <v/>
      </c>
      <c r="BC740" s="1" t="str">
        <f t="shared" si="192"/>
        <v/>
      </c>
    </row>
    <row r="741" spans="1:55" hidden="1">
      <c r="C741" s="1" t="str">
        <f t="shared" si="193"/>
        <v/>
      </c>
      <c r="E741" s="1" t="str">
        <f t="shared" si="194"/>
        <v/>
      </c>
      <c r="F741" s="1">
        <v>52300</v>
      </c>
      <c r="G741" s="1">
        <v>61300</v>
      </c>
      <c r="H741" s="1">
        <v>46700</v>
      </c>
      <c r="I741" s="1">
        <v>73400</v>
      </c>
      <c r="K741" s="31">
        <v>24500</v>
      </c>
      <c r="L741" s="31"/>
      <c r="M741" s="31">
        <v>24800</v>
      </c>
      <c r="N741" s="31">
        <v>25200</v>
      </c>
      <c r="O741" s="31">
        <v>26600</v>
      </c>
      <c r="P741" s="31">
        <v>28700</v>
      </c>
      <c r="Q741" s="36"/>
      <c r="R741" s="36">
        <v>29700</v>
      </c>
      <c r="S741" s="142">
        <v>31100</v>
      </c>
      <c r="T741" s="143">
        <v>36400</v>
      </c>
      <c r="U741" s="143">
        <v>39800</v>
      </c>
      <c r="V741" s="143"/>
      <c r="W741" s="31">
        <v>77700</v>
      </c>
      <c r="X741" s="31">
        <v>83900</v>
      </c>
      <c r="Y741" s="31">
        <v>93100</v>
      </c>
      <c r="Z741" s="31">
        <v>98300</v>
      </c>
      <c r="AA741" s="31"/>
      <c r="AB741" s="31">
        <v>104200</v>
      </c>
      <c r="AC741" s="37">
        <v>110500</v>
      </c>
      <c r="AD741" s="37">
        <v>123100</v>
      </c>
      <c r="AE741" s="30">
        <v>170400</v>
      </c>
      <c r="AF741" s="30"/>
      <c r="AG741" s="30">
        <v>179500</v>
      </c>
      <c r="AH741" s="30">
        <v>201800</v>
      </c>
      <c r="AI741" s="37">
        <v>206000</v>
      </c>
      <c r="AJ741" s="3"/>
      <c r="AK741" s="3"/>
      <c r="AL741" s="3"/>
      <c r="AO741" s="1" t="str">
        <f t="shared" si="185"/>
        <v/>
      </c>
      <c r="AP741" s="50"/>
      <c r="AQ741" s="50" t="str">
        <f t="shared" si="186"/>
        <v/>
      </c>
      <c r="AR741" s="50"/>
      <c r="AS741" s="1" t="str">
        <f t="shared" si="187"/>
        <v/>
      </c>
      <c r="AU741" s="1" t="str">
        <f t="shared" si="188"/>
        <v/>
      </c>
      <c r="AW741" s="1" t="str">
        <f t="shared" si="189"/>
        <v/>
      </c>
      <c r="AY741" s="1" t="str">
        <f t="shared" si="190"/>
        <v/>
      </c>
      <c r="BA741" s="1" t="str">
        <f t="shared" si="191"/>
        <v/>
      </c>
      <c r="BC741" s="1" t="str">
        <f t="shared" si="192"/>
        <v/>
      </c>
    </row>
    <row r="742" spans="1:55" hidden="1">
      <c r="C742" s="1" t="str">
        <f t="shared" si="193"/>
        <v/>
      </c>
      <c r="E742" s="1" t="str">
        <f t="shared" si="194"/>
        <v/>
      </c>
      <c r="F742" s="1">
        <v>53900</v>
      </c>
      <c r="G742" s="1">
        <v>63100</v>
      </c>
      <c r="H742" s="1">
        <v>48100</v>
      </c>
      <c r="I742" s="1">
        <v>75600</v>
      </c>
      <c r="K742" s="31">
        <v>25200</v>
      </c>
      <c r="L742" s="31"/>
      <c r="M742" s="31">
        <v>25500</v>
      </c>
      <c r="N742" s="34">
        <v>26000</v>
      </c>
      <c r="O742" s="30">
        <v>27400</v>
      </c>
      <c r="P742" s="31">
        <v>29600</v>
      </c>
      <c r="Q742" s="36"/>
      <c r="R742" s="36">
        <v>30600</v>
      </c>
      <c r="S742" s="142">
        <v>32000</v>
      </c>
      <c r="T742" s="143">
        <v>37500</v>
      </c>
      <c r="U742" s="143">
        <v>41000</v>
      </c>
      <c r="V742" s="143"/>
      <c r="W742" s="31">
        <v>80000</v>
      </c>
      <c r="X742" s="31">
        <v>86400</v>
      </c>
      <c r="Y742" s="30">
        <v>95900</v>
      </c>
      <c r="Z742" s="30">
        <v>101200</v>
      </c>
      <c r="AA742" s="30"/>
      <c r="AB742" s="30">
        <v>107300</v>
      </c>
      <c r="AC742" s="30">
        <v>113800</v>
      </c>
      <c r="AD742" s="30">
        <v>126800</v>
      </c>
      <c r="AE742" s="30">
        <v>175500</v>
      </c>
      <c r="AF742" s="30"/>
      <c r="AG742" s="30">
        <v>184900</v>
      </c>
      <c r="AH742" s="30">
        <v>207900</v>
      </c>
      <c r="AI742" s="31">
        <v>212200</v>
      </c>
      <c r="AJ742" s="3"/>
      <c r="AK742" s="3"/>
      <c r="AL742" s="3"/>
      <c r="AO742" s="1" t="str">
        <f t="shared" si="185"/>
        <v/>
      </c>
      <c r="AP742" s="50"/>
      <c r="AQ742" s="50" t="str">
        <f t="shared" si="186"/>
        <v/>
      </c>
      <c r="AR742" s="50"/>
      <c r="AS742" s="1" t="str">
        <f t="shared" si="187"/>
        <v/>
      </c>
      <c r="AU742" s="1" t="str">
        <f t="shared" si="188"/>
        <v/>
      </c>
      <c r="AW742" s="1" t="str">
        <f t="shared" si="189"/>
        <v/>
      </c>
      <c r="AY742" s="1" t="str">
        <f t="shared" si="190"/>
        <v/>
      </c>
      <c r="BA742" s="1" t="str">
        <f t="shared" si="191"/>
        <v/>
      </c>
      <c r="BC742" s="1" t="str">
        <f t="shared" si="192"/>
        <v/>
      </c>
    </row>
    <row r="743" spans="1:55" hidden="1">
      <c r="C743" s="1" t="str">
        <f t="shared" si="193"/>
        <v/>
      </c>
      <c r="E743" s="1" t="str">
        <f t="shared" si="194"/>
        <v/>
      </c>
      <c r="F743" s="1">
        <v>55500</v>
      </c>
      <c r="G743" s="1">
        <v>65000</v>
      </c>
      <c r="H743" s="1">
        <v>49500</v>
      </c>
      <c r="I743" s="1">
        <v>77900</v>
      </c>
      <c r="K743" s="31">
        <v>26000</v>
      </c>
      <c r="L743" s="31"/>
      <c r="M743" s="31">
        <v>26300</v>
      </c>
      <c r="N743" s="34">
        <v>26800</v>
      </c>
      <c r="O743" s="31">
        <v>28200</v>
      </c>
      <c r="P743" s="31">
        <v>30500</v>
      </c>
      <c r="Q743" s="36"/>
      <c r="R743" s="36">
        <v>31500</v>
      </c>
      <c r="S743" s="142">
        <v>33000</v>
      </c>
      <c r="T743" s="143">
        <v>38600</v>
      </c>
      <c r="U743" s="143">
        <v>42200</v>
      </c>
      <c r="V743" s="143"/>
      <c r="W743" s="31">
        <v>82400</v>
      </c>
      <c r="X743" s="31">
        <v>89000</v>
      </c>
      <c r="Y743" s="31">
        <v>98800</v>
      </c>
      <c r="Z743" s="31">
        <v>104200</v>
      </c>
      <c r="AA743" s="31"/>
      <c r="AB743" s="31">
        <v>110500</v>
      </c>
      <c r="AC743" s="37">
        <v>117200</v>
      </c>
      <c r="AD743" s="37">
        <v>130600</v>
      </c>
      <c r="AE743" s="30">
        <v>180800</v>
      </c>
      <c r="AF743" s="30"/>
      <c r="AG743" s="37">
        <v>190400</v>
      </c>
      <c r="AH743" s="37">
        <v>214100</v>
      </c>
      <c r="AI743" s="30">
        <v>218600</v>
      </c>
      <c r="AJ743" s="3"/>
      <c r="AK743" s="3"/>
      <c r="AL743" s="3"/>
      <c r="AO743" s="1" t="str">
        <f t="shared" si="185"/>
        <v/>
      </c>
      <c r="AP743" s="50"/>
      <c r="AQ743" s="50" t="str">
        <f t="shared" si="186"/>
        <v/>
      </c>
      <c r="AR743" s="50"/>
      <c r="AS743" s="1" t="str">
        <f t="shared" si="187"/>
        <v/>
      </c>
      <c r="AU743" s="1" t="str">
        <f t="shared" si="188"/>
        <v/>
      </c>
      <c r="AW743" s="1" t="str">
        <f t="shared" si="189"/>
        <v/>
      </c>
      <c r="AY743" s="1" t="str">
        <f t="shared" si="190"/>
        <v/>
      </c>
      <c r="BA743" s="1" t="str">
        <f t="shared" si="191"/>
        <v/>
      </c>
      <c r="BC743" s="1" t="str">
        <f t="shared" si="192"/>
        <v/>
      </c>
    </row>
    <row r="744" spans="1:55" hidden="1">
      <c r="C744" s="1" t="str">
        <f t="shared" si="193"/>
        <v/>
      </c>
      <c r="E744" s="1" t="str">
        <f t="shared" si="194"/>
        <v/>
      </c>
      <c r="F744" s="1">
        <v>57200</v>
      </c>
      <c r="G744" s="1">
        <v>67000</v>
      </c>
      <c r="H744" s="1">
        <v>51000</v>
      </c>
      <c r="I744" s="1">
        <v>80200</v>
      </c>
      <c r="K744" s="31">
        <v>26800</v>
      </c>
      <c r="L744" s="31"/>
      <c r="M744" s="31">
        <v>27100</v>
      </c>
      <c r="N744" s="31">
        <v>27600</v>
      </c>
      <c r="O744" s="31">
        <v>29000</v>
      </c>
      <c r="P744" s="31">
        <v>31400</v>
      </c>
      <c r="Q744" s="36"/>
      <c r="R744" s="36">
        <v>32400</v>
      </c>
      <c r="S744" s="142">
        <v>34000</v>
      </c>
      <c r="T744" s="143">
        <v>39800</v>
      </c>
      <c r="U744" s="143">
        <v>43500</v>
      </c>
      <c r="V744" s="143"/>
      <c r="W744" s="31">
        <v>84900</v>
      </c>
      <c r="X744" s="31">
        <v>91700</v>
      </c>
      <c r="Y744" s="37">
        <v>101800</v>
      </c>
      <c r="Z744" s="37">
        <v>107300</v>
      </c>
      <c r="AA744" s="37"/>
      <c r="AB744" s="37">
        <v>113800</v>
      </c>
      <c r="AC744" s="30">
        <v>120700</v>
      </c>
      <c r="AD744" s="30">
        <v>134500</v>
      </c>
      <c r="AE744" s="30">
        <v>186200</v>
      </c>
      <c r="AF744" s="30"/>
      <c r="AG744" s="37">
        <v>196100</v>
      </c>
      <c r="AH744" s="37"/>
      <c r="AI744" s="30"/>
      <c r="AJ744" s="3"/>
      <c r="AK744" s="3"/>
      <c r="AL744" s="3"/>
      <c r="AO744" s="1" t="str">
        <f t="shared" si="185"/>
        <v/>
      </c>
      <c r="AP744" s="50"/>
      <c r="AQ744" s="50" t="str">
        <f t="shared" si="186"/>
        <v/>
      </c>
      <c r="AR744" s="50"/>
      <c r="AS744" s="1" t="str">
        <f t="shared" si="187"/>
        <v/>
      </c>
      <c r="AU744" s="1" t="str">
        <f t="shared" si="188"/>
        <v/>
      </c>
      <c r="AW744" s="1" t="str">
        <f t="shared" si="189"/>
        <v/>
      </c>
      <c r="AY744" s="1" t="str">
        <f t="shared" si="190"/>
        <v/>
      </c>
      <c r="BA744" s="1" t="str">
        <f t="shared" si="191"/>
        <v/>
      </c>
      <c r="BC744" s="1" t="str">
        <f t="shared" si="192"/>
        <v/>
      </c>
    </row>
    <row r="745" spans="1:55" hidden="1">
      <c r="C745" s="1" t="str">
        <f t="shared" si="193"/>
        <v/>
      </c>
      <c r="E745" s="1" t="str">
        <f t="shared" si="194"/>
        <v/>
      </c>
      <c r="F745" s="1">
        <v>58900</v>
      </c>
      <c r="G745" s="1">
        <v>69000</v>
      </c>
      <c r="H745" s="1">
        <v>52500</v>
      </c>
      <c r="I745" s="1">
        <v>82600</v>
      </c>
      <c r="K745" s="31">
        <v>27600</v>
      </c>
      <c r="L745" s="31"/>
      <c r="M745" s="31">
        <v>27900</v>
      </c>
      <c r="N745" s="30">
        <v>28400</v>
      </c>
      <c r="O745" s="31">
        <v>29900</v>
      </c>
      <c r="P745" s="31">
        <v>32300</v>
      </c>
      <c r="Q745" s="36"/>
      <c r="R745" s="36">
        <v>33400</v>
      </c>
      <c r="S745" s="142">
        <v>35000</v>
      </c>
      <c r="T745" s="143">
        <v>41000</v>
      </c>
      <c r="U745" s="143">
        <v>44800</v>
      </c>
      <c r="V745" s="143"/>
      <c r="W745" s="31">
        <v>87400</v>
      </c>
      <c r="X745" s="31">
        <v>94500</v>
      </c>
      <c r="Y745" s="37">
        <v>104900</v>
      </c>
      <c r="Z745" s="37">
        <v>110500</v>
      </c>
      <c r="AA745" s="37"/>
      <c r="AB745" s="37">
        <v>117200</v>
      </c>
      <c r="AC745" s="37">
        <v>124300</v>
      </c>
      <c r="AD745" s="37">
        <v>138500</v>
      </c>
      <c r="AE745" s="30">
        <v>191800</v>
      </c>
      <c r="AF745" s="30"/>
      <c r="AG745" s="31">
        <v>202000</v>
      </c>
      <c r="AH745" s="31"/>
      <c r="AI745" s="148"/>
      <c r="AJ745" s="3"/>
      <c r="AK745" s="3"/>
      <c r="AL745" s="3"/>
      <c r="AO745" s="1" t="str">
        <f t="shared" si="185"/>
        <v/>
      </c>
      <c r="AP745" s="50"/>
      <c r="AQ745" s="50" t="str">
        <f t="shared" si="186"/>
        <v/>
      </c>
      <c r="AR745" s="50"/>
      <c r="AS745" s="1" t="str">
        <f t="shared" si="187"/>
        <v/>
      </c>
      <c r="AU745" s="1" t="str">
        <f t="shared" si="188"/>
        <v/>
      </c>
      <c r="AW745" s="1" t="str">
        <f t="shared" si="189"/>
        <v/>
      </c>
      <c r="AY745" s="1" t="str">
        <f t="shared" si="190"/>
        <v/>
      </c>
      <c r="BA745" s="1" t="str">
        <f t="shared" si="191"/>
        <v/>
      </c>
      <c r="BC745" s="1" t="str">
        <f t="shared" si="192"/>
        <v/>
      </c>
    </row>
    <row r="746" spans="1:55" hidden="1">
      <c r="C746" s="1" t="str">
        <f t="shared" si="193"/>
        <v/>
      </c>
      <c r="E746" s="1" t="str">
        <f t="shared" si="194"/>
        <v/>
      </c>
      <c r="F746" s="1">
        <v>60700</v>
      </c>
      <c r="G746" s="1">
        <v>71100</v>
      </c>
      <c r="H746" s="1">
        <v>54100</v>
      </c>
      <c r="I746" s="1">
        <v>85100</v>
      </c>
      <c r="K746" s="31">
        <v>28400</v>
      </c>
      <c r="L746" s="31"/>
      <c r="M746" s="31">
        <v>28700</v>
      </c>
      <c r="N746" s="31">
        <v>29300</v>
      </c>
      <c r="O746" s="31">
        <v>30800</v>
      </c>
      <c r="P746" s="31">
        <v>33300</v>
      </c>
      <c r="Q746" s="36"/>
      <c r="R746" s="36">
        <v>34400</v>
      </c>
      <c r="S746" s="142">
        <v>36100</v>
      </c>
      <c r="T746" s="143">
        <v>42200</v>
      </c>
      <c r="U746" s="143">
        <v>46100</v>
      </c>
      <c r="V746" s="143"/>
      <c r="W746" s="31">
        <v>90000</v>
      </c>
      <c r="X746" s="31">
        <v>97300</v>
      </c>
      <c r="Y746" s="37">
        <v>108000</v>
      </c>
      <c r="Z746" s="37">
        <v>113800</v>
      </c>
      <c r="AA746" s="37"/>
      <c r="AB746" s="37">
        <v>120700</v>
      </c>
      <c r="AC746" s="37">
        <v>128000</v>
      </c>
      <c r="AD746" s="37">
        <v>142700</v>
      </c>
      <c r="AE746" s="30">
        <v>197600</v>
      </c>
      <c r="AF746" s="30"/>
      <c r="AG746" s="30">
        <v>208100</v>
      </c>
      <c r="AH746" s="30"/>
      <c r="AI746" s="148"/>
      <c r="AJ746" s="3"/>
      <c r="AK746" s="3"/>
      <c r="AL746" s="3"/>
      <c r="AO746" s="1" t="str">
        <f t="shared" si="185"/>
        <v/>
      </c>
      <c r="AP746" s="50"/>
      <c r="AQ746" s="50" t="str">
        <f t="shared" si="186"/>
        <v/>
      </c>
      <c r="AR746" s="50"/>
      <c r="AS746" s="1" t="str">
        <f t="shared" si="187"/>
        <v/>
      </c>
      <c r="AU746" s="1" t="str">
        <f t="shared" si="188"/>
        <v/>
      </c>
      <c r="AW746" s="1" t="str">
        <f t="shared" si="189"/>
        <v/>
      </c>
      <c r="AY746" s="1" t="str">
        <f t="shared" si="190"/>
        <v/>
      </c>
      <c r="BA746" s="1" t="str">
        <f t="shared" si="191"/>
        <v/>
      </c>
      <c r="BC746" s="1" t="str">
        <f t="shared" si="192"/>
        <v/>
      </c>
    </row>
    <row r="747" spans="1:55" hidden="1">
      <c r="C747" s="1" t="str">
        <f t="shared" si="193"/>
        <v/>
      </c>
      <c r="E747" s="1" t="str">
        <f t="shared" si="194"/>
        <v/>
      </c>
      <c r="F747" s="1">
        <v>62500</v>
      </c>
      <c r="G747" s="1">
        <v>73200</v>
      </c>
      <c r="H747" s="1">
        <v>55700</v>
      </c>
      <c r="I747" s="1">
        <v>87700</v>
      </c>
      <c r="K747" s="31">
        <v>29300</v>
      </c>
      <c r="L747" s="31"/>
      <c r="M747" s="31">
        <v>29600</v>
      </c>
      <c r="N747" s="31">
        <v>30200</v>
      </c>
      <c r="O747" s="31">
        <v>31700</v>
      </c>
      <c r="P747" s="31">
        <v>34300</v>
      </c>
      <c r="Q747" s="36"/>
      <c r="R747" s="36">
        <v>35400</v>
      </c>
      <c r="S747" s="142">
        <v>37200</v>
      </c>
      <c r="T747" s="143">
        <v>43500</v>
      </c>
      <c r="U747" s="143">
        <v>47500</v>
      </c>
      <c r="V747" s="143"/>
      <c r="W747" s="31">
        <v>92700</v>
      </c>
      <c r="X747" s="31">
        <v>100200</v>
      </c>
      <c r="Y747" s="30">
        <v>111200</v>
      </c>
      <c r="Z747" s="30">
        <v>117200</v>
      </c>
      <c r="AA747" s="30"/>
      <c r="AB747" s="30">
        <v>124300</v>
      </c>
      <c r="AC747" s="37">
        <v>131800</v>
      </c>
      <c r="AD747" s="37">
        <v>147000</v>
      </c>
      <c r="AE747" s="34">
        <v>203500</v>
      </c>
      <c r="AF747" s="34"/>
      <c r="AG747" s="30"/>
      <c r="AH747" s="30"/>
      <c r="AI747" s="148"/>
      <c r="AJ747" s="3"/>
      <c r="AK747" s="3"/>
      <c r="AL747" s="3"/>
      <c r="AO747" s="1" t="str">
        <f t="shared" si="185"/>
        <v/>
      </c>
      <c r="AP747" s="50"/>
      <c r="AQ747" s="50" t="str">
        <f t="shared" si="186"/>
        <v/>
      </c>
      <c r="AR747" s="50"/>
      <c r="AS747" s="1" t="str">
        <f t="shared" si="187"/>
        <v/>
      </c>
      <c r="AU747" s="1" t="str">
        <f t="shared" si="188"/>
        <v/>
      </c>
      <c r="AW747" s="1" t="str">
        <f t="shared" si="189"/>
        <v/>
      </c>
      <c r="AY747" s="1" t="str">
        <f t="shared" si="190"/>
        <v/>
      </c>
      <c r="BA747" s="1" t="str">
        <f t="shared" si="191"/>
        <v/>
      </c>
      <c r="BC747" s="1" t="str">
        <f t="shared" si="192"/>
        <v/>
      </c>
    </row>
    <row r="748" spans="1:55" hidden="1">
      <c r="C748" s="1" t="str">
        <f t="shared" si="193"/>
        <v/>
      </c>
      <c r="E748" s="1" t="str">
        <f t="shared" si="194"/>
        <v/>
      </c>
      <c r="F748" s="1">
        <v>64400</v>
      </c>
      <c r="G748" s="1">
        <v>75400</v>
      </c>
      <c r="H748" s="1">
        <v>57400</v>
      </c>
      <c r="I748" s="1">
        <v>90300</v>
      </c>
      <c r="K748" s="31">
        <v>30200</v>
      </c>
      <c r="L748" s="31"/>
      <c r="M748" s="31">
        <v>30500</v>
      </c>
      <c r="N748" s="31">
        <v>31100</v>
      </c>
      <c r="O748" s="31">
        <v>32700</v>
      </c>
      <c r="P748" s="31">
        <v>35300</v>
      </c>
      <c r="Q748" s="36"/>
      <c r="R748" s="36">
        <v>36500</v>
      </c>
      <c r="S748" s="142">
        <v>38300</v>
      </c>
      <c r="T748" s="143">
        <v>44800</v>
      </c>
      <c r="U748" s="143">
        <v>48900</v>
      </c>
      <c r="V748" s="143"/>
      <c r="W748" s="31">
        <v>95500</v>
      </c>
      <c r="X748" s="31">
        <v>103200</v>
      </c>
      <c r="Y748" s="30">
        <v>114500</v>
      </c>
      <c r="Z748" s="30">
        <v>120700</v>
      </c>
      <c r="AA748" s="30"/>
      <c r="AB748" s="30">
        <v>128000</v>
      </c>
      <c r="AC748" s="30">
        <v>135800</v>
      </c>
      <c r="AD748" s="30">
        <v>151400</v>
      </c>
      <c r="AE748" s="34"/>
      <c r="AF748" s="34"/>
      <c r="AG748" s="148"/>
      <c r="AH748" s="148"/>
      <c r="AI748" s="148"/>
      <c r="AJ748" s="3"/>
      <c r="AK748" s="3"/>
      <c r="AL748" s="3"/>
      <c r="AO748" s="1" t="str">
        <f t="shared" si="185"/>
        <v/>
      </c>
      <c r="AP748" s="50"/>
      <c r="AQ748" s="50" t="str">
        <f t="shared" si="186"/>
        <v/>
      </c>
      <c r="AR748" s="50"/>
      <c r="AS748" s="1" t="str">
        <f t="shared" si="187"/>
        <v/>
      </c>
      <c r="AU748" s="1" t="str">
        <f t="shared" si="188"/>
        <v/>
      </c>
      <c r="AW748" s="1" t="str">
        <f t="shared" si="189"/>
        <v/>
      </c>
      <c r="AY748" s="1" t="str">
        <f t="shared" si="190"/>
        <v/>
      </c>
      <c r="BA748" s="1" t="str">
        <f t="shared" si="191"/>
        <v/>
      </c>
      <c r="BC748" s="1" t="str">
        <f t="shared" si="192"/>
        <v/>
      </c>
    </row>
    <row r="749" spans="1:55" hidden="1">
      <c r="C749" s="1" t="str">
        <f t="shared" si="193"/>
        <v/>
      </c>
      <c r="E749" s="1" t="str">
        <f t="shared" si="194"/>
        <v/>
      </c>
      <c r="F749" s="1">
        <v>66300</v>
      </c>
      <c r="G749" s="1">
        <v>77700</v>
      </c>
      <c r="H749" s="1">
        <v>59100</v>
      </c>
      <c r="I749" s="1">
        <v>93000</v>
      </c>
      <c r="K749" s="34">
        <v>31100</v>
      </c>
      <c r="L749" s="34"/>
      <c r="M749" s="34">
        <v>31400</v>
      </c>
      <c r="N749" s="31">
        <v>32000</v>
      </c>
      <c r="O749" s="31">
        <v>33700</v>
      </c>
      <c r="P749" s="31">
        <v>36400</v>
      </c>
      <c r="Q749" s="36"/>
      <c r="R749" s="36">
        <v>37600</v>
      </c>
      <c r="S749" s="142">
        <v>39400</v>
      </c>
      <c r="T749" s="143">
        <v>46100</v>
      </c>
      <c r="U749" s="143">
        <v>50400</v>
      </c>
      <c r="V749" s="143"/>
      <c r="W749" s="31">
        <v>98400</v>
      </c>
      <c r="X749" s="31">
        <v>106300</v>
      </c>
      <c r="Y749" s="30">
        <v>117900</v>
      </c>
      <c r="Z749" s="30">
        <v>124300</v>
      </c>
      <c r="AA749" s="30"/>
      <c r="AB749" s="30">
        <v>131800</v>
      </c>
      <c r="AC749" s="37">
        <v>139900</v>
      </c>
      <c r="AD749" s="37">
        <v>155900</v>
      </c>
      <c r="AE749" s="30"/>
      <c r="AF749" s="30"/>
      <c r="AG749" s="148"/>
      <c r="AH749" s="148"/>
      <c r="AI749" s="148"/>
      <c r="AJ749" s="3"/>
      <c r="AK749" s="3"/>
      <c r="AL749" s="3"/>
      <c r="AO749" s="1" t="str">
        <f t="shared" si="185"/>
        <v/>
      </c>
      <c r="AP749" s="50"/>
      <c r="AQ749" s="50" t="str">
        <f t="shared" si="186"/>
        <v/>
      </c>
      <c r="AR749" s="50"/>
      <c r="AS749" s="1" t="str">
        <f t="shared" si="187"/>
        <v/>
      </c>
      <c r="AU749" s="1" t="str">
        <f t="shared" si="188"/>
        <v/>
      </c>
      <c r="AW749" s="1" t="str">
        <f t="shared" si="189"/>
        <v/>
      </c>
      <c r="AY749" s="1" t="str">
        <f t="shared" si="190"/>
        <v/>
      </c>
      <c r="BA749" s="1" t="str">
        <f t="shared" si="191"/>
        <v/>
      </c>
      <c r="BC749" s="1" t="str">
        <f t="shared" si="192"/>
        <v/>
      </c>
    </row>
    <row r="750" spans="1:55" hidden="1">
      <c r="C750" s="1" t="str">
        <f t="shared" si="193"/>
        <v/>
      </c>
      <c r="E750" s="1" t="str">
        <f t="shared" si="194"/>
        <v/>
      </c>
      <c r="F750" s="31">
        <v>68300</v>
      </c>
      <c r="G750" s="35">
        <v>80000</v>
      </c>
      <c r="H750" s="30">
        <v>60900</v>
      </c>
      <c r="I750" s="31">
        <v>95800</v>
      </c>
      <c r="J750" s="31"/>
      <c r="K750" s="34">
        <v>32000</v>
      </c>
      <c r="L750" s="34"/>
      <c r="M750" s="34">
        <v>32300</v>
      </c>
      <c r="N750" s="31">
        <v>33000</v>
      </c>
      <c r="O750" s="31">
        <v>34700</v>
      </c>
      <c r="P750" s="30">
        <v>37500</v>
      </c>
      <c r="Q750" s="35"/>
      <c r="R750" s="35">
        <v>38700</v>
      </c>
      <c r="S750" s="142">
        <v>40600</v>
      </c>
      <c r="T750" s="144">
        <v>47500</v>
      </c>
      <c r="U750" s="144">
        <v>51900</v>
      </c>
      <c r="V750" s="144"/>
      <c r="W750" s="37">
        <v>101400</v>
      </c>
      <c r="X750" s="37">
        <v>109500</v>
      </c>
      <c r="Y750" s="37">
        <v>121400</v>
      </c>
      <c r="Z750" s="37">
        <v>128000</v>
      </c>
      <c r="AA750" s="37"/>
      <c r="AB750" s="37">
        <v>135800</v>
      </c>
      <c r="AC750" s="37">
        <v>144100</v>
      </c>
      <c r="AD750" s="37">
        <v>160600</v>
      </c>
      <c r="AE750" s="148"/>
      <c r="AF750" s="148"/>
      <c r="AG750" s="148"/>
      <c r="AH750" s="148"/>
      <c r="AI750" s="148"/>
      <c r="AJ750" s="3"/>
      <c r="AK750" s="3"/>
      <c r="AL750" s="3"/>
      <c r="AO750" s="1" t="str">
        <f t="shared" si="185"/>
        <v/>
      </c>
      <c r="AP750" s="50"/>
      <c r="AQ750" s="50" t="str">
        <f t="shared" si="186"/>
        <v/>
      </c>
      <c r="AR750" s="50"/>
      <c r="AS750" s="1" t="str">
        <f t="shared" si="187"/>
        <v/>
      </c>
      <c r="AU750" s="1" t="str">
        <f t="shared" si="188"/>
        <v/>
      </c>
      <c r="AW750" s="1" t="str">
        <f t="shared" si="189"/>
        <v/>
      </c>
      <c r="AY750" s="1" t="str">
        <f t="shared" si="190"/>
        <v/>
      </c>
      <c r="BA750" s="1" t="str">
        <f t="shared" si="191"/>
        <v/>
      </c>
      <c r="BC750" s="1" t="str">
        <f t="shared" si="192"/>
        <v/>
      </c>
    </row>
    <row r="751" spans="1:55" hidden="1">
      <c r="C751" s="1" t="str">
        <f t="shared" si="193"/>
        <v/>
      </c>
      <c r="E751" s="1" t="str">
        <f t="shared" si="194"/>
        <v/>
      </c>
      <c r="F751" s="31">
        <v>70300</v>
      </c>
      <c r="G751" s="36">
        <v>82400</v>
      </c>
      <c r="H751" s="31">
        <v>62700</v>
      </c>
      <c r="I751" s="31">
        <v>98700</v>
      </c>
      <c r="J751" s="31"/>
      <c r="K751" s="31">
        <v>33000</v>
      </c>
      <c r="L751" s="31"/>
      <c r="M751" s="31">
        <v>33300</v>
      </c>
      <c r="N751" s="31">
        <v>34000</v>
      </c>
      <c r="O751" s="31">
        <v>35700</v>
      </c>
      <c r="P751" s="31">
        <v>38600</v>
      </c>
      <c r="Q751" s="36"/>
      <c r="R751" s="36">
        <v>39900</v>
      </c>
      <c r="S751" s="142">
        <v>41800</v>
      </c>
      <c r="T751" s="143">
        <v>48900</v>
      </c>
      <c r="U751" s="143">
        <v>53500</v>
      </c>
      <c r="V751" s="143"/>
      <c r="W751" s="37">
        <v>104400</v>
      </c>
      <c r="X751" s="37">
        <v>112800</v>
      </c>
      <c r="Y751" s="37">
        <v>125000</v>
      </c>
      <c r="Z751" s="37">
        <v>131800</v>
      </c>
      <c r="AA751" s="37"/>
      <c r="AB751" s="37">
        <v>139900</v>
      </c>
      <c r="AC751" s="37">
        <v>148400</v>
      </c>
      <c r="AD751" s="37">
        <v>165400</v>
      </c>
      <c r="AE751" s="148"/>
      <c r="AF751" s="148"/>
      <c r="AG751" s="148"/>
      <c r="AH751" s="148"/>
      <c r="AI751" s="148"/>
      <c r="AJ751" s="3"/>
      <c r="AK751" s="3"/>
      <c r="AL751" s="3"/>
      <c r="AO751" s="1" t="str">
        <f t="shared" si="185"/>
        <v/>
      </c>
      <c r="AP751" s="50"/>
      <c r="AQ751" s="50" t="str">
        <f t="shared" si="186"/>
        <v/>
      </c>
      <c r="AR751" s="50"/>
      <c r="AS751" s="1" t="str">
        <f t="shared" si="187"/>
        <v/>
      </c>
      <c r="AU751" s="1" t="str">
        <f t="shared" si="188"/>
        <v/>
      </c>
      <c r="AW751" s="1" t="str">
        <f t="shared" si="189"/>
        <v/>
      </c>
      <c r="AY751" s="1" t="str">
        <f t="shared" si="190"/>
        <v/>
      </c>
      <c r="BA751" s="1" t="str">
        <f t="shared" si="191"/>
        <v/>
      </c>
      <c r="BC751" s="1" t="str">
        <f t="shared" si="192"/>
        <v/>
      </c>
    </row>
    <row r="752" spans="1:55" hidden="1">
      <c r="C752" s="1" t="str">
        <f t="shared" si="193"/>
        <v/>
      </c>
      <c r="E752" s="1" t="str">
        <f t="shared" si="194"/>
        <v/>
      </c>
      <c r="F752" s="30">
        <v>72400</v>
      </c>
      <c r="G752" s="35">
        <v>84900</v>
      </c>
      <c r="H752" s="31">
        <v>64600</v>
      </c>
      <c r="I752" s="37">
        <v>101700</v>
      </c>
      <c r="J752" s="37"/>
      <c r="K752" s="31">
        <v>34000</v>
      </c>
      <c r="L752" s="31"/>
      <c r="M752" s="31">
        <v>34300</v>
      </c>
      <c r="N752" s="31">
        <v>35000</v>
      </c>
      <c r="O752" s="30">
        <v>36800</v>
      </c>
      <c r="P752" s="31">
        <v>39800</v>
      </c>
      <c r="Q752" s="36"/>
      <c r="R752" s="36">
        <v>41100</v>
      </c>
      <c r="S752" s="142">
        <v>43300</v>
      </c>
      <c r="T752" s="143">
        <v>50400</v>
      </c>
      <c r="U752" s="143">
        <v>55100</v>
      </c>
      <c r="V752" s="143"/>
      <c r="W752" s="37">
        <v>107500</v>
      </c>
      <c r="X752" s="37">
        <v>116200</v>
      </c>
      <c r="Y752" s="30">
        <v>128800</v>
      </c>
      <c r="Z752" s="30">
        <v>135800</v>
      </c>
      <c r="AA752" s="30"/>
      <c r="AB752" s="30">
        <v>144100</v>
      </c>
      <c r="AC752" s="30">
        <v>152900</v>
      </c>
      <c r="AD752" s="30">
        <v>170400</v>
      </c>
      <c r="AE752" s="3"/>
      <c r="AF752" s="3"/>
      <c r="AG752" s="3"/>
      <c r="AH752" s="3"/>
      <c r="AI752" s="3"/>
      <c r="AJ752" s="3"/>
      <c r="AK752" s="3"/>
      <c r="AL752" s="3"/>
      <c r="AO752" s="1" t="str">
        <f t="shared" si="185"/>
        <v/>
      </c>
      <c r="AP752" s="50"/>
      <c r="AQ752" s="50" t="str">
        <f t="shared" si="186"/>
        <v/>
      </c>
      <c r="AR752" s="50"/>
      <c r="AS752" s="1" t="str">
        <f t="shared" si="187"/>
        <v/>
      </c>
      <c r="AU752" s="1" t="str">
        <f t="shared" si="188"/>
        <v/>
      </c>
      <c r="AW752" s="1" t="str">
        <f t="shared" si="189"/>
        <v/>
      </c>
      <c r="AY752" s="1" t="str">
        <f t="shared" si="190"/>
        <v/>
      </c>
      <c r="BA752" s="1" t="str">
        <f t="shared" si="191"/>
        <v/>
      </c>
      <c r="BC752" s="1" t="str">
        <f t="shared" si="192"/>
        <v/>
      </c>
    </row>
    <row r="753" spans="1:55" hidden="1">
      <c r="C753" s="1" t="str">
        <f t="shared" si="193"/>
        <v/>
      </c>
      <c r="E753" s="1" t="str">
        <f t="shared" si="194"/>
        <v/>
      </c>
      <c r="F753" s="31">
        <v>74600</v>
      </c>
      <c r="G753" s="35">
        <v>87400</v>
      </c>
      <c r="H753" s="31">
        <v>66500</v>
      </c>
      <c r="I753" s="37">
        <v>104800</v>
      </c>
      <c r="J753" s="37"/>
      <c r="K753" s="31">
        <v>35000</v>
      </c>
      <c r="L753" s="31"/>
      <c r="M753" s="31">
        <v>35300</v>
      </c>
      <c r="N753" s="31">
        <v>36100</v>
      </c>
      <c r="O753" s="31">
        <v>37900</v>
      </c>
      <c r="P753" s="34">
        <v>41000</v>
      </c>
      <c r="Q753" s="145"/>
      <c r="R753" s="145">
        <v>42300</v>
      </c>
      <c r="S753" s="142">
        <v>44400</v>
      </c>
      <c r="T753" s="146">
        <v>51900</v>
      </c>
      <c r="U753" s="146">
        <v>56800</v>
      </c>
      <c r="V753" s="146"/>
      <c r="W753" s="30">
        <v>110700</v>
      </c>
      <c r="X753" s="30">
        <v>119700</v>
      </c>
      <c r="Y753" s="37">
        <v>132700</v>
      </c>
      <c r="Z753" s="37">
        <v>139900</v>
      </c>
      <c r="AA753" s="37"/>
      <c r="AB753" s="37">
        <v>148400</v>
      </c>
      <c r="AC753" s="30">
        <v>157500</v>
      </c>
      <c r="AD753" s="30">
        <v>175500</v>
      </c>
      <c r="AE753" s="3"/>
      <c r="AF753" s="3"/>
      <c r="AG753" s="3"/>
      <c r="AH753" s="3"/>
      <c r="AI753" s="3"/>
      <c r="AJ753" s="3"/>
      <c r="AK753" s="3"/>
      <c r="AL753" s="3"/>
      <c r="AO753" s="1" t="str">
        <f t="shared" si="185"/>
        <v/>
      </c>
      <c r="AP753" s="50"/>
      <c r="AQ753" s="50" t="str">
        <f t="shared" si="186"/>
        <v/>
      </c>
      <c r="AR753" s="50"/>
      <c r="AS753" s="1" t="str">
        <f t="shared" si="187"/>
        <v/>
      </c>
      <c r="AU753" s="1" t="str">
        <f t="shared" si="188"/>
        <v/>
      </c>
      <c r="AW753" s="1" t="str">
        <f t="shared" si="189"/>
        <v/>
      </c>
      <c r="AY753" s="1" t="str">
        <f t="shared" si="190"/>
        <v/>
      </c>
      <c r="BA753" s="1" t="str">
        <f t="shared" si="191"/>
        <v/>
      </c>
      <c r="BC753" s="1" t="str">
        <f t="shared" si="192"/>
        <v/>
      </c>
    </row>
    <row r="754" spans="1:55" hidden="1">
      <c r="C754" s="1" t="str">
        <f t="shared" si="193"/>
        <v/>
      </c>
      <c r="E754" s="1" t="str">
        <f t="shared" si="194"/>
        <v/>
      </c>
      <c r="F754" s="31">
        <v>76800</v>
      </c>
      <c r="G754" s="36">
        <v>90000</v>
      </c>
      <c r="H754" s="30">
        <v>68500</v>
      </c>
      <c r="I754" s="37">
        <v>107900</v>
      </c>
      <c r="J754" s="37"/>
      <c r="K754" s="31">
        <v>36100</v>
      </c>
      <c r="L754" s="31"/>
      <c r="M754" s="31">
        <v>36400</v>
      </c>
      <c r="N754" s="31">
        <v>37200</v>
      </c>
      <c r="O754" s="31">
        <v>39000</v>
      </c>
      <c r="P754" s="34">
        <v>42200</v>
      </c>
      <c r="Q754" s="145"/>
      <c r="R754" s="145">
        <v>43600</v>
      </c>
      <c r="S754" s="142">
        <v>45700</v>
      </c>
      <c r="T754" s="146">
        <v>53500</v>
      </c>
      <c r="U754" s="146">
        <v>58500</v>
      </c>
      <c r="V754" s="146"/>
      <c r="W754" s="30">
        <v>114000</v>
      </c>
      <c r="X754" s="30">
        <v>123300</v>
      </c>
      <c r="Y754" s="30">
        <v>136700</v>
      </c>
      <c r="Z754" s="30">
        <v>144100</v>
      </c>
      <c r="AA754" s="30"/>
      <c r="AB754" s="30">
        <v>152900</v>
      </c>
      <c r="AC754" s="37">
        <v>162200</v>
      </c>
      <c r="AD754" s="37">
        <v>180800</v>
      </c>
      <c r="AE754" s="3"/>
      <c r="AF754" s="3"/>
      <c r="AG754" s="3"/>
      <c r="AH754" s="3"/>
      <c r="AI754" s="3"/>
      <c r="AJ754" s="3"/>
      <c r="AK754" s="3"/>
      <c r="AL754" s="3"/>
      <c r="AO754" s="1" t="str">
        <f t="shared" si="185"/>
        <v/>
      </c>
      <c r="AP754" s="50"/>
      <c r="AQ754" s="50" t="str">
        <f t="shared" si="186"/>
        <v/>
      </c>
      <c r="AR754" s="50"/>
      <c r="AS754" s="1" t="str">
        <f t="shared" si="187"/>
        <v/>
      </c>
      <c r="AU754" s="1" t="str">
        <f t="shared" si="188"/>
        <v/>
      </c>
      <c r="AW754" s="1" t="str">
        <f t="shared" si="189"/>
        <v/>
      </c>
      <c r="AY754" s="1" t="str">
        <f t="shared" si="190"/>
        <v/>
      </c>
      <c r="BA754" s="1" t="str">
        <f t="shared" si="191"/>
        <v/>
      </c>
      <c r="BC754" s="1" t="str">
        <f t="shared" si="192"/>
        <v/>
      </c>
    </row>
    <row r="755" spans="1:55" hidden="1">
      <c r="C755" s="1" t="str">
        <f t="shared" si="193"/>
        <v/>
      </c>
      <c r="E755" s="1" t="str">
        <f t="shared" si="194"/>
        <v/>
      </c>
      <c r="F755" s="30">
        <v>79100</v>
      </c>
      <c r="G755" s="36">
        <v>92700</v>
      </c>
      <c r="H755" s="31">
        <v>70600</v>
      </c>
      <c r="I755" s="30">
        <v>111100</v>
      </c>
      <c r="J755" s="30"/>
      <c r="K755" s="34">
        <v>37200</v>
      </c>
      <c r="L755" s="34"/>
      <c r="M755" s="34">
        <v>37500</v>
      </c>
      <c r="N755" s="30">
        <v>38300</v>
      </c>
      <c r="O755" s="31">
        <v>40200</v>
      </c>
      <c r="P755" s="34">
        <v>43500</v>
      </c>
      <c r="Q755" s="145"/>
      <c r="R755" s="145">
        <v>44900</v>
      </c>
      <c r="S755" s="142">
        <v>47100</v>
      </c>
      <c r="T755" s="146">
        <v>55100</v>
      </c>
      <c r="U755" s="146">
        <v>60300</v>
      </c>
      <c r="V755" s="146"/>
      <c r="W755" s="30">
        <v>117400</v>
      </c>
      <c r="X755" s="30">
        <v>127000</v>
      </c>
      <c r="Y755" s="37">
        <v>140800</v>
      </c>
      <c r="Z755" s="37">
        <v>148400</v>
      </c>
      <c r="AA755" s="37"/>
      <c r="AB755" s="37">
        <v>157500</v>
      </c>
      <c r="AC755" s="37">
        <v>167100</v>
      </c>
      <c r="AD755" s="37">
        <v>186200</v>
      </c>
      <c r="AE755" s="3"/>
      <c r="AF755" s="3"/>
      <c r="AG755" s="3"/>
      <c r="AH755" s="3"/>
      <c r="AI755" s="3"/>
      <c r="AJ755" s="3"/>
      <c r="AK755" s="3"/>
      <c r="AL755" s="3"/>
      <c r="AO755" s="1" t="str">
        <f t="shared" si="185"/>
        <v/>
      </c>
      <c r="AP755" s="50"/>
      <c r="AQ755" s="50" t="str">
        <f t="shared" si="186"/>
        <v/>
      </c>
      <c r="AR755" s="50"/>
      <c r="AS755" s="1" t="str">
        <f t="shared" si="187"/>
        <v/>
      </c>
      <c r="AU755" s="1" t="str">
        <f t="shared" si="188"/>
        <v/>
      </c>
      <c r="AW755" s="1" t="str">
        <f t="shared" si="189"/>
        <v/>
      </c>
      <c r="AY755" s="1" t="str">
        <f t="shared" si="190"/>
        <v/>
      </c>
      <c r="BA755" s="1" t="str">
        <f t="shared" si="191"/>
        <v/>
      </c>
      <c r="BC755" s="1" t="str">
        <f t="shared" si="192"/>
        <v/>
      </c>
    </row>
    <row r="756" spans="1:55" hidden="1">
      <c r="C756" s="1" t="str">
        <f t="shared" si="193"/>
        <v/>
      </c>
      <c r="E756" s="1" t="str">
        <f t="shared" si="194"/>
        <v/>
      </c>
      <c r="F756" s="30">
        <v>81500</v>
      </c>
      <c r="G756" s="35">
        <v>95500</v>
      </c>
      <c r="H756" s="31">
        <v>72700</v>
      </c>
      <c r="I756" s="30">
        <v>114400</v>
      </c>
      <c r="J756" s="30"/>
      <c r="K756" s="34">
        <v>38300</v>
      </c>
      <c r="L756" s="34"/>
      <c r="M756" s="34">
        <v>38600</v>
      </c>
      <c r="N756" s="31">
        <v>39400</v>
      </c>
      <c r="O756" s="31">
        <v>41400</v>
      </c>
      <c r="P756" s="30">
        <v>44800</v>
      </c>
      <c r="Q756" s="35"/>
      <c r="R756" s="35">
        <v>46200</v>
      </c>
      <c r="S756" s="142">
        <v>48500</v>
      </c>
      <c r="T756" s="144">
        <v>56800</v>
      </c>
      <c r="U756" s="144">
        <v>62100</v>
      </c>
      <c r="V756" s="144"/>
      <c r="W756" s="37">
        <v>120900</v>
      </c>
      <c r="X756" s="37">
        <v>130800</v>
      </c>
      <c r="Y756" s="37">
        <v>145000</v>
      </c>
      <c r="Z756" s="37">
        <v>152900</v>
      </c>
      <c r="AA756" s="37"/>
      <c r="AB756" s="37">
        <v>162200</v>
      </c>
      <c r="AC756" s="30">
        <v>172100</v>
      </c>
      <c r="AD756" s="30">
        <v>191800</v>
      </c>
      <c r="AE756" s="3"/>
      <c r="AF756" s="3"/>
      <c r="AG756" s="3"/>
      <c r="AH756" s="3"/>
      <c r="AI756" s="3"/>
      <c r="AJ756" s="3"/>
      <c r="AK756" s="3"/>
      <c r="AL756" s="3"/>
      <c r="AO756" s="1" t="str">
        <f t="shared" si="185"/>
        <v/>
      </c>
      <c r="AP756" s="50"/>
      <c r="AQ756" s="50" t="str">
        <f t="shared" si="186"/>
        <v/>
      </c>
      <c r="AR756" s="50"/>
      <c r="AS756" s="1" t="str">
        <f t="shared" si="187"/>
        <v/>
      </c>
      <c r="AU756" s="1" t="str">
        <f t="shared" si="188"/>
        <v/>
      </c>
      <c r="AW756" s="1" t="str">
        <f t="shared" si="189"/>
        <v/>
      </c>
      <c r="AY756" s="1" t="str">
        <f t="shared" si="190"/>
        <v/>
      </c>
      <c r="BA756" s="1" t="str">
        <f t="shared" si="191"/>
        <v/>
      </c>
      <c r="BC756" s="1" t="str">
        <f t="shared" si="192"/>
        <v/>
      </c>
    </row>
    <row r="757" spans="1:55" hidden="1">
      <c r="C757" s="1" t="str">
        <f t="shared" si="193"/>
        <v/>
      </c>
      <c r="E757" s="1" t="str">
        <f t="shared" si="194"/>
        <v/>
      </c>
      <c r="F757" s="31">
        <v>83900</v>
      </c>
      <c r="G757" s="35">
        <v>98400</v>
      </c>
      <c r="H757" s="31">
        <v>74900</v>
      </c>
      <c r="I757" s="30">
        <v>117800</v>
      </c>
      <c r="J757" s="30"/>
      <c r="K757" s="34">
        <v>39400</v>
      </c>
      <c r="L757" s="34"/>
      <c r="M757" s="34">
        <v>39800</v>
      </c>
      <c r="N757" s="31">
        <v>40600</v>
      </c>
      <c r="O757" s="31">
        <v>42600</v>
      </c>
      <c r="P757" s="34">
        <v>46100</v>
      </c>
      <c r="Q757" s="145"/>
      <c r="R757" s="145">
        <v>47600</v>
      </c>
      <c r="S757" s="142">
        <v>50000</v>
      </c>
      <c r="T757" s="146">
        <v>58500</v>
      </c>
      <c r="U757" s="146">
        <v>64000</v>
      </c>
      <c r="V757" s="146"/>
      <c r="W757" s="37">
        <v>124500</v>
      </c>
      <c r="X757" s="37">
        <v>134700</v>
      </c>
      <c r="Y757" s="37">
        <v>149400</v>
      </c>
      <c r="Z757" s="37">
        <v>157500</v>
      </c>
      <c r="AA757" s="37"/>
      <c r="AB757" s="37">
        <v>167100</v>
      </c>
      <c r="AC757" s="30">
        <v>177300</v>
      </c>
      <c r="AD757" s="30">
        <v>197600</v>
      </c>
      <c r="AE757" s="3"/>
      <c r="AF757" s="3"/>
      <c r="AG757" s="3"/>
      <c r="AH757" s="3"/>
      <c r="AI757" s="3"/>
      <c r="AJ757" s="3"/>
      <c r="AK757" s="3"/>
      <c r="AL757" s="3"/>
      <c r="AO757" s="1" t="str">
        <f t="shared" si="185"/>
        <v/>
      </c>
      <c r="AP757" s="50"/>
      <c r="AQ757" s="50" t="str">
        <f t="shared" si="186"/>
        <v/>
      </c>
      <c r="AR757" s="50"/>
      <c r="AS757" s="1" t="str">
        <f t="shared" si="187"/>
        <v/>
      </c>
      <c r="AU757" s="1" t="str">
        <f t="shared" si="188"/>
        <v/>
      </c>
      <c r="AW757" s="1" t="str">
        <f t="shared" si="189"/>
        <v/>
      </c>
      <c r="AY757" s="1" t="str">
        <f t="shared" si="190"/>
        <v/>
      </c>
      <c r="BA757" s="1" t="str">
        <f t="shared" si="191"/>
        <v/>
      </c>
      <c r="BC757" s="1" t="str">
        <f t="shared" si="192"/>
        <v/>
      </c>
    </row>
    <row r="758" spans="1:55" hidden="1">
      <c r="C758" s="1" t="str">
        <f t="shared" si="193"/>
        <v/>
      </c>
      <c r="E758" s="1" t="str">
        <f t="shared" si="194"/>
        <v/>
      </c>
      <c r="F758" s="30">
        <v>86400</v>
      </c>
      <c r="G758" s="35">
        <v>101400</v>
      </c>
      <c r="H758" s="31">
        <v>77100</v>
      </c>
      <c r="I758" s="37">
        <v>121300</v>
      </c>
      <c r="J758" s="37"/>
      <c r="K758" s="31">
        <v>40600</v>
      </c>
      <c r="L758" s="31"/>
      <c r="M758" s="31">
        <v>41000</v>
      </c>
      <c r="N758" s="31">
        <v>41800</v>
      </c>
      <c r="O758" s="31">
        <v>43900</v>
      </c>
      <c r="P758" s="34">
        <v>47500</v>
      </c>
      <c r="Q758" s="145"/>
      <c r="R758" s="145">
        <v>49000</v>
      </c>
      <c r="S758" s="142">
        <v>51500</v>
      </c>
      <c r="T758" s="146">
        <v>60300</v>
      </c>
      <c r="U758" s="146">
        <v>65900</v>
      </c>
      <c r="V758" s="146"/>
      <c r="W758" s="37">
        <v>128200</v>
      </c>
      <c r="X758" s="37">
        <v>138700</v>
      </c>
      <c r="Y758" s="30">
        <v>153900</v>
      </c>
      <c r="Z758" s="30">
        <v>162200</v>
      </c>
      <c r="AA758" s="30"/>
      <c r="AB758" s="30">
        <v>172100</v>
      </c>
      <c r="AC758" s="30">
        <v>182600</v>
      </c>
      <c r="AD758" s="30">
        <v>203500</v>
      </c>
      <c r="AE758" s="3"/>
      <c r="AF758" s="3"/>
      <c r="AG758" s="3"/>
      <c r="AH758" s="3"/>
      <c r="AI758" s="3"/>
      <c r="AJ758" s="3"/>
      <c r="AK758" s="3"/>
      <c r="AL758" s="3"/>
      <c r="AO758" s="1" t="str">
        <f t="shared" si="185"/>
        <v/>
      </c>
      <c r="AP758" s="50"/>
      <c r="AQ758" s="50" t="str">
        <f t="shared" si="186"/>
        <v/>
      </c>
      <c r="AR758" s="50"/>
      <c r="AS758" s="1" t="str">
        <f t="shared" si="187"/>
        <v/>
      </c>
      <c r="AU758" s="1" t="str">
        <f t="shared" si="188"/>
        <v/>
      </c>
      <c r="AW758" s="1" t="str">
        <f t="shared" si="189"/>
        <v/>
      </c>
      <c r="AY758" s="1" t="str">
        <f t="shared" si="190"/>
        <v/>
      </c>
      <c r="BA758" s="1" t="str">
        <f t="shared" si="191"/>
        <v/>
      </c>
      <c r="BC758" s="1" t="str">
        <f t="shared" si="192"/>
        <v/>
      </c>
    </row>
    <row r="759" spans="1:55" hidden="1">
      <c r="C759" s="1" t="str">
        <f t="shared" si="193"/>
        <v/>
      </c>
      <c r="E759" s="1" t="str">
        <f t="shared" si="194"/>
        <v/>
      </c>
      <c r="F759" s="30">
        <v>89000</v>
      </c>
      <c r="G759" s="35">
        <v>104400</v>
      </c>
      <c r="H759" s="31">
        <v>79400</v>
      </c>
      <c r="I759" s="37">
        <v>124900</v>
      </c>
      <c r="J759" s="37"/>
      <c r="K759" s="31">
        <v>41800</v>
      </c>
      <c r="L759" s="31"/>
      <c r="M759" s="31">
        <v>42200</v>
      </c>
      <c r="N759" s="31">
        <v>43100</v>
      </c>
      <c r="O759" s="30">
        <v>45200</v>
      </c>
      <c r="P759" s="31">
        <v>48900</v>
      </c>
      <c r="Q759" s="36"/>
      <c r="R759" s="36">
        <v>50500</v>
      </c>
      <c r="S759" s="142">
        <v>53000</v>
      </c>
      <c r="T759" s="143">
        <v>62100</v>
      </c>
      <c r="U759" s="143">
        <v>67900</v>
      </c>
      <c r="V759" s="143"/>
      <c r="W759" s="30">
        <v>132000</v>
      </c>
      <c r="X759" s="30">
        <v>142900</v>
      </c>
      <c r="Y759" s="37">
        <v>158500</v>
      </c>
      <c r="Z759" s="37">
        <v>167100</v>
      </c>
      <c r="AA759" s="37"/>
      <c r="AB759" s="37">
        <v>177300</v>
      </c>
      <c r="AC759" s="30">
        <v>188100</v>
      </c>
      <c r="AD759" s="30"/>
      <c r="AE759" s="3"/>
      <c r="AF759" s="3"/>
      <c r="AG759" s="3"/>
      <c r="AH759" s="3"/>
      <c r="AI759" s="3"/>
      <c r="AJ759" s="3"/>
      <c r="AK759" s="3"/>
      <c r="AL759" s="3"/>
      <c r="AO759" s="1" t="str">
        <f t="shared" si="185"/>
        <v/>
      </c>
      <c r="AP759" s="50"/>
      <c r="AQ759" s="50" t="str">
        <f t="shared" si="186"/>
        <v/>
      </c>
      <c r="AR759" s="50"/>
      <c r="AS759" s="1" t="str">
        <f t="shared" si="187"/>
        <v/>
      </c>
      <c r="AU759" s="1" t="str">
        <f t="shared" si="188"/>
        <v/>
      </c>
      <c r="AW759" s="1" t="str">
        <f t="shared" si="189"/>
        <v/>
      </c>
      <c r="AY759" s="1" t="str">
        <f t="shared" si="190"/>
        <v/>
      </c>
      <c r="BA759" s="1" t="str">
        <f t="shared" si="191"/>
        <v/>
      </c>
      <c r="BC759" s="1" t="str">
        <f t="shared" si="192"/>
        <v/>
      </c>
    </row>
    <row r="760" spans="1:55" hidden="1">
      <c r="C760" s="1" t="str">
        <f t="shared" si="193"/>
        <v/>
      </c>
      <c r="E760" s="1" t="str">
        <f t="shared" si="194"/>
        <v/>
      </c>
      <c r="F760" s="30">
        <v>91700</v>
      </c>
      <c r="G760" s="35">
        <v>107500</v>
      </c>
      <c r="H760" s="30">
        <v>81800</v>
      </c>
      <c r="I760" s="37">
        <v>128600</v>
      </c>
      <c r="J760" s="37"/>
      <c r="K760" s="31">
        <v>43100</v>
      </c>
      <c r="L760" s="31"/>
      <c r="M760" s="31">
        <v>43500</v>
      </c>
      <c r="N760" s="31">
        <v>44400</v>
      </c>
      <c r="O760" s="31">
        <v>46600</v>
      </c>
      <c r="P760" s="30">
        <v>50400</v>
      </c>
      <c r="Q760" s="35"/>
      <c r="R760" s="35">
        <v>52000</v>
      </c>
      <c r="S760" s="142">
        <v>54600</v>
      </c>
      <c r="T760" s="144">
        <v>64000</v>
      </c>
      <c r="U760" s="144">
        <v>69900</v>
      </c>
      <c r="V760" s="144"/>
      <c r="W760" s="37">
        <v>136000</v>
      </c>
      <c r="X760" s="37">
        <v>147200</v>
      </c>
      <c r="Y760" s="37">
        <v>163300</v>
      </c>
      <c r="Z760" s="37">
        <v>172100</v>
      </c>
      <c r="AA760" s="37"/>
      <c r="AB760" s="37">
        <v>182600</v>
      </c>
      <c r="AC760" s="30">
        <v>193700</v>
      </c>
      <c r="AD760" s="30"/>
      <c r="AE760" s="3"/>
      <c r="AF760" s="3"/>
      <c r="AG760" s="3"/>
      <c r="AH760" s="3"/>
      <c r="AI760" s="3"/>
      <c r="AJ760" s="3"/>
      <c r="AK760" s="3"/>
      <c r="AL760" s="3"/>
      <c r="AO760" s="1" t="str">
        <f t="shared" si="185"/>
        <v/>
      </c>
      <c r="AP760" s="50"/>
      <c r="AQ760" s="50" t="str">
        <f t="shared" si="186"/>
        <v/>
      </c>
      <c r="AR760" s="50"/>
      <c r="AS760" s="1" t="str">
        <f t="shared" si="187"/>
        <v/>
      </c>
      <c r="AU760" s="1" t="str">
        <f t="shared" si="188"/>
        <v/>
      </c>
      <c r="AW760" s="1" t="str">
        <f t="shared" si="189"/>
        <v/>
      </c>
      <c r="AY760" s="1" t="str">
        <f t="shared" si="190"/>
        <v/>
      </c>
      <c r="BA760" s="1" t="str">
        <f t="shared" si="191"/>
        <v/>
      </c>
      <c r="BC760" s="1" t="str">
        <f t="shared" si="192"/>
        <v/>
      </c>
    </row>
    <row r="761" spans="1:55" hidden="1">
      <c r="C761" s="1" t="str">
        <f t="shared" si="193"/>
        <v/>
      </c>
      <c r="E761" s="1" t="str">
        <f t="shared" si="194"/>
        <v/>
      </c>
      <c r="F761" s="30">
        <v>94500</v>
      </c>
      <c r="G761" s="35">
        <v>110700</v>
      </c>
      <c r="H761" s="31">
        <v>84300</v>
      </c>
      <c r="I761" s="30">
        <v>132500</v>
      </c>
      <c r="J761" s="30"/>
      <c r="K761" s="31">
        <v>44400</v>
      </c>
      <c r="L761" s="31"/>
      <c r="M761" s="31">
        <v>44800</v>
      </c>
      <c r="N761" s="34">
        <v>45700</v>
      </c>
      <c r="O761" s="31">
        <v>48000</v>
      </c>
      <c r="P761" s="31">
        <v>51900</v>
      </c>
      <c r="Q761" s="36"/>
      <c r="R761" s="36">
        <v>53600</v>
      </c>
      <c r="S761" s="142">
        <v>56200</v>
      </c>
      <c r="T761" s="143">
        <v>65900</v>
      </c>
      <c r="U761" s="143">
        <v>72000</v>
      </c>
      <c r="V761" s="143"/>
      <c r="W761" s="37">
        <v>140100</v>
      </c>
      <c r="X761" s="37">
        <v>151600</v>
      </c>
      <c r="Y761" s="37">
        <v>168200</v>
      </c>
      <c r="Z761" s="37">
        <v>177300</v>
      </c>
      <c r="AA761" s="37"/>
      <c r="AB761" s="37">
        <v>188100</v>
      </c>
      <c r="AC761" s="37">
        <v>199500</v>
      </c>
      <c r="AD761" s="37"/>
      <c r="AE761" s="3"/>
      <c r="AF761" s="3"/>
      <c r="AG761" s="3"/>
      <c r="AH761" s="3"/>
      <c r="AI761" s="3"/>
      <c r="AJ761" s="3"/>
      <c r="AK761" s="3"/>
      <c r="AL761" s="3"/>
      <c r="AO761" s="1" t="str">
        <f t="shared" si="185"/>
        <v/>
      </c>
      <c r="AP761" s="50"/>
      <c r="AQ761" s="50" t="str">
        <f t="shared" si="186"/>
        <v/>
      </c>
      <c r="AR761" s="50"/>
      <c r="AS761" s="1" t="str">
        <f t="shared" si="187"/>
        <v/>
      </c>
      <c r="AU761" s="1" t="str">
        <f t="shared" si="188"/>
        <v/>
      </c>
      <c r="AW761" s="1" t="str">
        <f t="shared" si="189"/>
        <v/>
      </c>
      <c r="AY761" s="1" t="str">
        <f t="shared" si="190"/>
        <v/>
      </c>
      <c r="BA761" s="1" t="str">
        <f t="shared" si="191"/>
        <v/>
      </c>
      <c r="BC761" s="1" t="str">
        <f t="shared" si="192"/>
        <v/>
      </c>
    </row>
    <row r="762" spans="1:55" hidden="1">
      <c r="C762" s="1" t="str">
        <f t="shared" si="193"/>
        <v/>
      </c>
      <c r="E762" s="1" t="str">
        <f t="shared" si="194"/>
        <v/>
      </c>
      <c r="F762" s="30">
        <v>97300</v>
      </c>
      <c r="G762" s="35">
        <v>114000</v>
      </c>
      <c r="H762" s="31">
        <v>86800</v>
      </c>
      <c r="I762" s="30">
        <v>136500</v>
      </c>
      <c r="J762" s="30"/>
      <c r="K762" s="31">
        <v>45700</v>
      </c>
      <c r="L762" s="31"/>
      <c r="M762" s="31">
        <v>46100</v>
      </c>
      <c r="N762" s="30">
        <v>47100</v>
      </c>
      <c r="O762" s="31">
        <v>49400</v>
      </c>
      <c r="P762" s="31">
        <v>53500</v>
      </c>
      <c r="Q762" s="36"/>
      <c r="R762" s="36">
        <v>55200</v>
      </c>
      <c r="S762" s="142">
        <v>57900</v>
      </c>
      <c r="T762" s="143">
        <v>67900</v>
      </c>
      <c r="U762" s="143">
        <v>74200</v>
      </c>
      <c r="V762" s="143"/>
      <c r="W762" s="37">
        <v>144300</v>
      </c>
      <c r="X762" s="37">
        <v>156100</v>
      </c>
      <c r="Y762" s="37">
        <v>173200</v>
      </c>
      <c r="Z762" s="37">
        <v>182600</v>
      </c>
      <c r="AA762" s="37"/>
      <c r="AB762" s="37">
        <v>193700</v>
      </c>
      <c r="AC762" s="31"/>
      <c r="AD762" s="31"/>
      <c r="AE762" s="3"/>
      <c r="AF762" s="3"/>
      <c r="AG762" s="3"/>
      <c r="AH762" s="3"/>
      <c r="AI762" s="3"/>
      <c r="AJ762" s="3"/>
      <c r="AK762" s="3"/>
      <c r="AL762" s="3"/>
      <c r="AO762" s="1" t="str">
        <f t="shared" si="185"/>
        <v/>
      </c>
      <c r="AP762" s="50"/>
      <c r="AQ762" s="50" t="str">
        <f t="shared" si="186"/>
        <v/>
      </c>
      <c r="AR762" s="50"/>
      <c r="AS762" s="1" t="str">
        <f t="shared" si="187"/>
        <v/>
      </c>
      <c r="AU762" s="1" t="str">
        <f t="shared" si="188"/>
        <v/>
      </c>
      <c r="AW762" s="1" t="str">
        <f t="shared" si="189"/>
        <v/>
      </c>
      <c r="AY762" s="1" t="str">
        <f t="shared" si="190"/>
        <v/>
      </c>
      <c r="BA762" s="1" t="str">
        <f t="shared" si="191"/>
        <v/>
      </c>
      <c r="BC762" s="1" t="str">
        <f t="shared" si="192"/>
        <v/>
      </c>
    </row>
    <row r="763" spans="1:55" hidden="1">
      <c r="C763" s="1" t="str">
        <f t="shared" si="193"/>
        <v/>
      </c>
      <c r="E763" s="1" t="str">
        <f t="shared" si="194"/>
        <v/>
      </c>
      <c r="F763" s="30">
        <v>100200</v>
      </c>
      <c r="G763" s="35">
        <v>117400</v>
      </c>
      <c r="H763" s="30">
        <v>89400</v>
      </c>
      <c r="I763" s="37">
        <v>140600</v>
      </c>
      <c r="J763" s="37"/>
      <c r="K763" s="31">
        <v>47100</v>
      </c>
      <c r="L763" s="31"/>
      <c r="M763" s="31">
        <v>47500</v>
      </c>
      <c r="N763" s="34">
        <v>48500</v>
      </c>
      <c r="O763" s="31">
        <v>50900</v>
      </c>
      <c r="P763" s="31">
        <v>55100</v>
      </c>
      <c r="Q763" s="36"/>
      <c r="R763" s="36">
        <v>56900</v>
      </c>
      <c r="S763" s="142">
        <v>59600</v>
      </c>
      <c r="T763" s="143">
        <v>69900</v>
      </c>
      <c r="U763" s="143">
        <v>76400</v>
      </c>
      <c r="V763" s="143"/>
      <c r="W763" s="37">
        <v>148600</v>
      </c>
      <c r="X763" s="37">
        <v>160800</v>
      </c>
      <c r="Y763" s="30">
        <v>178400</v>
      </c>
      <c r="Z763" s="30">
        <v>188100</v>
      </c>
      <c r="AA763" s="30"/>
      <c r="AB763" s="30">
        <v>199500</v>
      </c>
      <c r="AC763" s="31"/>
      <c r="AD763" s="31"/>
      <c r="AE763" s="3"/>
      <c r="AF763" s="3"/>
      <c r="AG763" s="3"/>
      <c r="AH763" s="3"/>
      <c r="AI763" s="3"/>
      <c r="AJ763" s="3"/>
      <c r="AK763" s="3"/>
      <c r="AL763" s="3"/>
      <c r="AO763" s="1" t="str">
        <f t="shared" si="185"/>
        <v/>
      </c>
      <c r="AP763" s="50"/>
      <c r="AQ763" s="50" t="str">
        <f t="shared" si="186"/>
        <v/>
      </c>
      <c r="AR763" s="50"/>
      <c r="AS763" s="1" t="str">
        <f t="shared" si="187"/>
        <v/>
      </c>
      <c r="AU763" s="1" t="str">
        <f t="shared" si="188"/>
        <v/>
      </c>
      <c r="AW763" s="1" t="str">
        <f t="shared" si="189"/>
        <v/>
      </c>
      <c r="AY763" s="1" t="str">
        <f t="shared" si="190"/>
        <v/>
      </c>
      <c r="BA763" s="1" t="str">
        <f t="shared" si="191"/>
        <v/>
      </c>
      <c r="BC763" s="1" t="str">
        <f t="shared" si="192"/>
        <v/>
      </c>
    </row>
    <row r="764" spans="1:55" hidden="1">
      <c r="C764" s="1" t="str">
        <f t="shared" si="193"/>
        <v/>
      </c>
      <c r="E764" s="1" t="str">
        <f t="shared" si="194"/>
        <v/>
      </c>
      <c r="F764" s="30">
        <v>103200</v>
      </c>
      <c r="G764" s="35">
        <v>120900</v>
      </c>
      <c r="H764" s="30">
        <v>92100</v>
      </c>
      <c r="I764" s="37">
        <v>144800</v>
      </c>
      <c r="J764" s="37"/>
      <c r="K764" s="31">
        <v>48500</v>
      </c>
      <c r="L764" s="31"/>
      <c r="M764" s="31">
        <v>48900</v>
      </c>
      <c r="N764" s="34">
        <v>50000</v>
      </c>
      <c r="O764" s="31">
        <v>52400</v>
      </c>
      <c r="P764" s="31">
        <v>56800</v>
      </c>
      <c r="Q764" s="36"/>
      <c r="R764" s="36">
        <v>58600</v>
      </c>
      <c r="S764" s="142">
        <v>61400</v>
      </c>
      <c r="T764" s="143">
        <v>72000</v>
      </c>
      <c r="U764" s="143">
        <v>78700</v>
      </c>
      <c r="V764" s="143"/>
      <c r="W764" s="37">
        <v>153100</v>
      </c>
      <c r="X764" s="37">
        <v>165600</v>
      </c>
      <c r="Y764" s="37">
        <v>183800</v>
      </c>
      <c r="Z764" s="37">
        <v>193700</v>
      </c>
      <c r="AA764" s="37"/>
      <c r="AB764" s="37"/>
      <c r="AC764" s="148"/>
      <c r="AD764" s="148"/>
      <c r="AE764" s="3"/>
      <c r="AF764" s="3"/>
      <c r="AG764" s="3"/>
      <c r="AH764" s="3"/>
      <c r="AI764" s="3"/>
      <c r="AJ764" s="3"/>
      <c r="AK764" s="3"/>
      <c r="AL764" s="3"/>
      <c r="AO764" s="1" t="str">
        <f t="shared" si="185"/>
        <v/>
      </c>
      <c r="AP764" s="50"/>
      <c r="AQ764" s="50" t="str">
        <f t="shared" si="186"/>
        <v/>
      </c>
      <c r="AR764" s="50"/>
      <c r="AS764" s="1" t="str">
        <f t="shared" si="187"/>
        <v/>
      </c>
      <c r="AU764" s="1" t="str">
        <f t="shared" si="188"/>
        <v/>
      </c>
      <c r="AW764" s="1" t="str">
        <f t="shared" si="189"/>
        <v/>
      </c>
      <c r="AY764" s="1" t="str">
        <f t="shared" si="190"/>
        <v/>
      </c>
      <c r="BA764" s="1" t="str">
        <f t="shared" si="191"/>
        <v/>
      </c>
      <c r="BC764" s="1" t="str">
        <f t="shared" si="192"/>
        <v/>
      </c>
    </row>
    <row r="765" spans="1:55" hidden="1">
      <c r="C765" s="1" t="str">
        <f t="shared" si="193"/>
        <v/>
      </c>
      <c r="E765" s="1" t="str">
        <f t="shared" si="194"/>
        <v/>
      </c>
      <c r="F765" s="30">
        <v>106300</v>
      </c>
      <c r="G765" s="145">
        <v>124500</v>
      </c>
      <c r="H765" s="31">
        <v>94900</v>
      </c>
      <c r="I765" s="37">
        <v>149100</v>
      </c>
      <c r="J765" s="37"/>
      <c r="K765" s="31">
        <v>50000</v>
      </c>
      <c r="L765" s="31"/>
      <c r="M765" s="31">
        <v>50400</v>
      </c>
      <c r="N765" s="34">
        <v>51500</v>
      </c>
      <c r="O765" s="30">
        <v>54000</v>
      </c>
      <c r="P765" s="31">
        <v>58500</v>
      </c>
      <c r="Q765" s="36"/>
      <c r="R765" s="36">
        <v>60400</v>
      </c>
      <c r="S765" s="142">
        <v>63200</v>
      </c>
      <c r="T765" s="143">
        <v>74200</v>
      </c>
      <c r="U765" s="143">
        <v>81100</v>
      </c>
      <c r="V765" s="143"/>
      <c r="W765" s="37">
        <v>157700</v>
      </c>
      <c r="X765" s="37">
        <v>170600</v>
      </c>
      <c r="Y765" s="30">
        <v>189300</v>
      </c>
      <c r="Z765" s="30">
        <v>199500</v>
      </c>
      <c r="AA765" s="30"/>
      <c r="AB765" s="30"/>
      <c r="AC765" s="148"/>
      <c r="AD765" s="148"/>
      <c r="AE765" s="3"/>
      <c r="AF765" s="3"/>
      <c r="AG765" s="3"/>
      <c r="AH765" s="3"/>
      <c r="AI765" s="3"/>
      <c r="AJ765" s="3"/>
      <c r="AK765" s="3"/>
      <c r="AL765" s="3"/>
      <c r="AO765" s="1" t="str">
        <f t="shared" si="185"/>
        <v/>
      </c>
      <c r="AP765" s="50"/>
      <c r="AQ765" s="50" t="str">
        <f t="shared" si="186"/>
        <v/>
      </c>
      <c r="AR765" s="50"/>
      <c r="AS765" s="1" t="str">
        <f t="shared" si="187"/>
        <v/>
      </c>
      <c r="AU765" s="1" t="str">
        <f t="shared" si="188"/>
        <v/>
      </c>
      <c r="AW765" s="1" t="str">
        <f t="shared" si="189"/>
        <v/>
      </c>
      <c r="AY765" s="1" t="str">
        <f t="shared" si="190"/>
        <v/>
      </c>
      <c r="BA765" s="1" t="str">
        <f t="shared" si="191"/>
        <v/>
      </c>
      <c r="BC765" s="1" t="str">
        <f t="shared" si="192"/>
        <v/>
      </c>
    </row>
    <row r="766" spans="1:55" hidden="1">
      <c r="C766" s="1" t="str">
        <f t="shared" si="193"/>
        <v/>
      </c>
      <c r="E766" s="1" t="str">
        <f t="shared" si="194"/>
        <v/>
      </c>
      <c r="F766" s="30">
        <v>109500</v>
      </c>
      <c r="G766" s="35">
        <v>128200</v>
      </c>
      <c r="H766" s="30">
        <v>97700</v>
      </c>
      <c r="I766" s="30">
        <v>153600</v>
      </c>
      <c r="J766" s="30"/>
      <c r="K766" s="31">
        <v>51500</v>
      </c>
      <c r="L766" s="31"/>
      <c r="M766" s="31">
        <v>51900</v>
      </c>
      <c r="N766" s="34">
        <v>53000</v>
      </c>
      <c r="O766" s="33">
        <v>55600</v>
      </c>
      <c r="P766" s="31">
        <v>60300</v>
      </c>
      <c r="Q766" s="36"/>
      <c r="R766" s="36">
        <v>62200</v>
      </c>
      <c r="S766" s="142">
        <v>65100</v>
      </c>
      <c r="T766" s="143">
        <v>76400</v>
      </c>
      <c r="U766" s="143">
        <v>83500</v>
      </c>
      <c r="V766" s="143"/>
      <c r="W766" s="37">
        <v>162400</v>
      </c>
      <c r="X766" s="37">
        <v>175700</v>
      </c>
      <c r="Y766" s="37">
        <v>195000</v>
      </c>
      <c r="Z766" s="37"/>
      <c r="AA766" s="37"/>
      <c r="AB766" s="37"/>
      <c r="AC766" s="148"/>
      <c r="AD766" s="148"/>
      <c r="AE766" s="3"/>
      <c r="AF766" s="3"/>
      <c r="AG766" s="3"/>
      <c r="AH766" s="3"/>
      <c r="AI766" s="3"/>
      <c r="AJ766" s="3"/>
      <c r="AK766" s="3"/>
      <c r="AL766" s="3"/>
      <c r="AO766" s="1" t="str">
        <f t="shared" si="185"/>
        <v/>
      </c>
      <c r="AP766" s="50"/>
      <c r="AQ766" s="50" t="str">
        <f t="shared" si="186"/>
        <v/>
      </c>
      <c r="AR766" s="50"/>
      <c r="AS766" s="1" t="str">
        <f t="shared" si="187"/>
        <v/>
      </c>
      <c r="AU766" s="1" t="str">
        <f t="shared" si="188"/>
        <v/>
      </c>
      <c r="AW766" s="1" t="str">
        <f t="shared" si="189"/>
        <v/>
      </c>
      <c r="AY766" s="1" t="str">
        <f t="shared" si="190"/>
        <v/>
      </c>
      <c r="BA766" s="1" t="str">
        <f t="shared" si="191"/>
        <v/>
      </c>
      <c r="BC766" s="1" t="str">
        <f t="shared" si="192"/>
        <v/>
      </c>
    </row>
    <row r="767" spans="1:55" hidden="1">
      <c r="A767" s="3"/>
      <c r="B767" s="3"/>
      <c r="C767" s="1" t="str">
        <f t="shared" si="193"/>
        <v/>
      </c>
      <c r="D767" s="3"/>
      <c r="E767" s="1" t="str">
        <f t="shared" si="194"/>
        <v/>
      </c>
      <c r="F767" s="34">
        <v>112800</v>
      </c>
      <c r="G767" s="35">
        <v>132000</v>
      </c>
      <c r="H767" s="30">
        <v>100600</v>
      </c>
      <c r="I767" s="30">
        <v>158200</v>
      </c>
      <c r="J767" s="30"/>
      <c r="K767" s="31">
        <v>53000</v>
      </c>
      <c r="L767" s="31"/>
      <c r="M767" s="31">
        <v>53500</v>
      </c>
      <c r="N767" s="34">
        <v>54600</v>
      </c>
      <c r="O767" s="33">
        <v>57300</v>
      </c>
      <c r="P767" s="31">
        <v>62100</v>
      </c>
      <c r="Q767" s="36"/>
      <c r="R767" s="36">
        <v>64100</v>
      </c>
      <c r="S767" s="142">
        <v>67100</v>
      </c>
      <c r="T767" s="143">
        <v>78700</v>
      </c>
      <c r="U767" s="143">
        <v>86000</v>
      </c>
      <c r="V767" s="143"/>
      <c r="W767" s="37">
        <v>167300</v>
      </c>
      <c r="X767" s="37">
        <v>181000</v>
      </c>
      <c r="Y767" s="31"/>
      <c r="Z767" s="31"/>
      <c r="AA767" s="31"/>
      <c r="AB767" s="31"/>
      <c r="AC767" s="148"/>
      <c r="AD767" s="148"/>
      <c r="AE767" s="3"/>
      <c r="AF767" s="3"/>
      <c r="AG767" s="3"/>
      <c r="AH767" s="3"/>
      <c r="AI767" s="3"/>
      <c r="AJ767" s="3"/>
      <c r="AK767" s="3"/>
      <c r="AL767" s="3"/>
      <c r="AO767" s="1" t="str">
        <f t="shared" si="185"/>
        <v/>
      </c>
      <c r="AP767" s="50"/>
      <c r="AQ767" s="50" t="str">
        <f t="shared" si="186"/>
        <v/>
      </c>
      <c r="AR767" s="50"/>
      <c r="AS767" s="1" t="str">
        <f t="shared" si="187"/>
        <v/>
      </c>
      <c r="AU767" s="1" t="str">
        <f t="shared" si="188"/>
        <v/>
      </c>
      <c r="AW767" s="1" t="str">
        <f t="shared" si="189"/>
        <v/>
      </c>
      <c r="AY767" s="1" t="str">
        <f t="shared" si="190"/>
        <v/>
      </c>
      <c r="BA767" s="1" t="str">
        <f t="shared" si="191"/>
        <v/>
      </c>
      <c r="BC767" s="1" t="str">
        <f t="shared" si="192"/>
        <v/>
      </c>
    </row>
    <row r="768" spans="1:55" hidden="1">
      <c r="A768" s="3"/>
      <c r="B768" s="3"/>
      <c r="C768" s="1" t="str">
        <f t="shared" si="193"/>
        <v/>
      </c>
      <c r="D768" s="3"/>
      <c r="E768" s="1" t="str">
        <f t="shared" si="194"/>
        <v/>
      </c>
      <c r="F768" s="30">
        <v>116200</v>
      </c>
      <c r="G768" s="35">
        <v>136000</v>
      </c>
      <c r="H768" s="30">
        <v>103600</v>
      </c>
      <c r="I768" s="37">
        <v>162900</v>
      </c>
      <c r="J768" s="37"/>
      <c r="K768" s="31">
        <v>54600</v>
      </c>
      <c r="L768" s="31"/>
      <c r="M768" s="31">
        <v>55100</v>
      </c>
      <c r="N768" s="31">
        <v>56200</v>
      </c>
      <c r="O768" s="33">
        <v>59000</v>
      </c>
      <c r="P768" s="31">
        <v>64000</v>
      </c>
      <c r="Q768" s="36"/>
      <c r="R768" s="36">
        <v>66000</v>
      </c>
      <c r="S768" s="142">
        <v>69100</v>
      </c>
      <c r="T768" s="143">
        <v>81100</v>
      </c>
      <c r="U768" s="143">
        <v>88600</v>
      </c>
      <c r="V768" s="143"/>
      <c r="W768" s="37">
        <v>172300</v>
      </c>
      <c r="X768" s="37">
        <v>186400</v>
      </c>
      <c r="Y768" s="31"/>
      <c r="Z768" s="31"/>
      <c r="AA768" s="31"/>
      <c r="AB768" s="31"/>
      <c r="AC768" s="148"/>
      <c r="AD768" s="148"/>
      <c r="AE768" s="3"/>
      <c r="AF768" s="3"/>
      <c r="AG768" s="3"/>
      <c r="AH768" s="3"/>
      <c r="AI768" s="3"/>
      <c r="AJ768" s="3"/>
      <c r="AK768" s="3"/>
      <c r="AL768" s="3"/>
      <c r="AO768" s="1" t="str">
        <f t="shared" si="185"/>
        <v/>
      </c>
      <c r="AP768" s="50"/>
      <c r="AQ768" s="50" t="str">
        <f t="shared" si="186"/>
        <v/>
      </c>
      <c r="AR768" s="50"/>
      <c r="AS768" s="1" t="str">
        <f t="shared" si="187"/>
        <v/>
      </c>
      <c r="AU768" s="1" t="str">
        <f t="shared" si="188"/>
        <v/>
      </c>
      <c r="AW768" s="1" t="str">
        <f t="shared" si="189"/>
        <v/>
      </c>
      <c r="AY768" s="1" t="str">
        <f t="shared" si="190"/>
        <v/>
      </c>
      <c r="BA768" s="1" t="str">
        <f t="shared" si="191"/>
        <v/>
      </c>
      <c r="BC768" s="1" t="str">
        <f t="shared" si="192"/>
        <v/>
      </c>
    </row>
    <row r="769" spans="1:55" hidden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N769" s="50"/>
      <c r="AO769" s="1" t="str">
        <f t="shared" si="185"/>
        <v/>
      </c>
      <c r="AP769" s="50"/>
      <c r="AQ769" s="50" t="str">
        <f t="shared" si="186"/>
        <v/>
      </c>
      <c r="AS769" s="1" t="str">
        <f t="shared" si="187"/>
        <v/>
      </c>
      <c r="AU769" s="1" t="str">
        <f t="shared" si="188"/>
        <v/>
      </c>
      <c r="AW769" s="1" t="str">
        <f t="shared" si="189"/>
        <v/>
      </c>
      <c r="AY769" s="1" t="str">
        <f t="shared" si="190"/>
        <v/>
      </c>
      <c r="BA769" s="1" t="str">
        <f t="shared" si="191"/>
        <v/>
      </c>
      <c r="BC769" s="1" t="str">
        <f t="shared" si="192"/>
        <v/>
      </c>
    </row>
    <row r="770" spans="1:55" hidden="1">
      <c r="AO770" s="1" t="str">
        <f t="shared" si="185"/>
        <v/>
      </c>
      <c r="AQ770" s="50" t="str">
        <f t="shared" si="186"/>
        <v/>
      </c>
      <c r="AS770" s="1" t="str">
        <f t="shared" si="187"/>
        <v/>
      </c>
      <c r="AU770" s="1" t="str">
        <f t="shared" si="188"/>
        <v/>
      </c>
      <c r="AW770" s="1" t="str">
        <f t="shared" si="189"/>
        <v/>
      </c>
      <c r="AY770" s="1" t="str">
        <f t="shared" si="190"/>
        <v/>
      </c>
      <c r="BA770" s="1" t="str">
        <f t="shared" si="191"/>
        <v/>
      </c>
      <c r="BC770" s="1" t="str">
        <f t="shared" si="192"/>
        <v/>
      </c>
    </row>
    <row r="771" spans="1:55" hidden="1">
      <c r="AQ771" s="50" t="str">
        <f t="shared" si="186"/>
        <v/>
      </c>
      <c r="AU771" s="1" t="str">
        <f t="shared" si="188"/>
        <v/>
      </c>
      <c r="AW771" s="1" t="str">
        <f t="shared" si="189"/>
        <v/>
      </c>
      <c r="AY771" s="1" t="str">
        <f t="shared" si="190"/>
        <v/>
      </c>
      <c r="BA771" s="1">
        <f t="shared" si="191"/>
        <v>0</v>
      </c>
      <c r="BC771" s="1">
        <f t="shared" ref="BC771" si="195">IF($BC$39=4200,F774,IF($BC$39=4800,G774,IF($BC$39="5400A",I774,IF($BC$39=3600,H774,IF($BC$39=1700,K774,IF($BC$39=1750,M774,IF($BC$39=1900,N774,IF($BC$39=2000,O774,IF($BC$39="2400A",P774,IF($BC$39="2400B",R774,IF($BC$39="2400C",S774,IF($BC$39="2800A",T774,IF($BC$39="2800B",U774,IF($BC$39="5400B",W774,IF($BC$39=6000,X774,IF($BC$39=6600,Y774,IF($BC$39=6800,Z774,IF($BC$39=7200,AB774,IF($BC$39=7600,AC774,IF($BC$39=8200,AD774,IF($BC$39=8700,AE774,IF($BC$39=8900,AG774,IF($BC$39=9500,AH774,IF($BC$39=10000,AI774,""))))))))))))))))))))))))</f>
        <v>0</v>
      </c>
    </row>
    <row r="772" spans="1:55" hidden="1"/>
    <row r="773" spans="1:55" hidden="1"/>
    <row r="774" spans="1:55" hidden="1">
      <c r="AP774" s="161" t="e">
        <f>IF(AND($N$22="Fix Pay"),"0",$O$22*$H$5)</f>
        <v>#VALUE!</v>
      </c>
      <c r="AQ774" s="1" t="str">
        <f>IF(AND($N$22="Fix Pay"),$I$22,$P$22)</f>
        <v/>
      </c>
      <c r="AT774" s="161" t="e">
        <f>IF(AND($S$22="Fix Pay"),"0",$T$22*$H$5)</f>
        <v>#VALUE!</v>
      </c>
      <c r="AU774" s="1" t="str">
        <f>IF(AND($S$22="Fix Pay"),$I$22,$U$22)</f>
        <v/>
      </c>
      <c r="AX774" s="165" t="e">
        <f>IF(AND($X$22="Fix Pay"),"0",$Y$22*$H$5)</f>
        <v>#VALUE!</v>
      </c>
      <c r="AY774" s="1" t="str">
        <f>IF(AND($X$22="Fix Pay"),$I$22,$Z$22)</f>
        <v/>
      </c>
      <c r="BB774" s="165" t="e">
        <f>IF(AND($AC$22="Fix Pay"),"0",$AD$22*$H$5)</f>
        <v>#VALUE!</v>
      </c>
      <c r="BC774" s="1" t="str">
        <f>IF(AND($AC$22="Fix Pay"),$I$22,$AE$22)</f>
        <v/>
      </c>
    </row>
    <row r="775" spans="1:55" ht="15" hidden="1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40" t="s">
        <v>46</v>
      </c>
      <c r="L775" s="340"/>
      <c r="M775" s="340"/>
      <c r="N775" s="340"/>
      <c r="O775" s="340"/>
      <c r="P775" s="340"/>
      <c r="Q775" s="340"/>
      <c r="R775" s="340"/>
      <c r="S775" s="340"/>
      <c r="T775" s="340"/>
      <c r="U775" s="340"/>
      <c r="V775" s="245"/>
      <c r="W775" s="341" t="s">
        <v>47</v>
      </c>
      <c r="X775" s="341"/>
      <c r="Y775" s="341"/>
      <c r="Z775" s="341"/>
      <c r="AA775" s="341"/>
      <c r="AB775" s="341"/>
      <c r="AC775" s="341"/>
      <c r="AD775" s="341"/>
      <c r="AE775" s="342" t="s">
        <v>48</v>
      </c>
      <c r="AF775" s="342"/>
      <c r="AG775" s="342"/>
      <c r="AH775" s="342"/>
      <c r="AI775" s="342"/>
      <c r="AJ775" s="3"/>
      <c r="AK775" s="3"/>
      <c r="AL775" s="3"/>
      <c r="AO775" s="1">
        <f>AQ775</f>
        <v>39300</v>
      </c>
      <c r="AP775" s="162" t="str">
        <f>IF(AND($O$22=""),"",ROUND(AP774,0))</f>
        <v/>
      </c>
      <c r="AQ775" s="50">
        <f>IF($AQ$39=4200,F778,IF($AQ$39=4800,G778,IF($AQ$39="5400A",I778,IF($AQ$39=3600,H778,IF($AQ$39=1700,K778,IF($AQ$39=1750,M778,IF($AQ$39=1900,N778,IF($AQ$39=2000,O778,IF($AQ$39="2400A",P778,IF($AQ$39="2400B",R778,IF($AQ$39="2400C",S778,IF($AQ$39="2800A",T778,IF($AQ$39="2800B",U778,IF($AQ$39="5400B",W778,IF($AQ$39=6000,X778,IF($AQ$39=6600,Y778,IF($AQ$39=6800,Z778,IF($AQ$39=7200,AB778,IF($AQ$39=7600,AC778,IF($AQ$39=8200,AD778,IF($AQ$39=8700,AE778,IF($AQ$39=8900,AG778,IF($AQ$39=9500,AH778,IF($AQ$39=10000,AI778,""))))))))))))))))))))))))</f>
        <v>39300</v>
      </c>
      <c r="AR775" s="50"/>
      <c r="AS775" s="1" t="str">
        <f>AU775</f>
        <v/>
      </c>
      <c r="AT775" s="162" t="str">
        <f>IF(AND($T$22=""),"",ROUND(AT774,0))</f>
        <v/>
      </c>
      <c r="AU775" s="1" t="str">
        <f>IF($AU$774=4200,F778,IF($AU$774=4800,G778,IF($AU$774="5400A",I778,IF($AU$774=3600,H778,IF($AU$774=1700,K778,IF($AU$774=1750,M778,IF($AU$774=1900,N778,IF($AU$774=2000,O778,IF($AU$774="2400A",P778,IF($AU$774="2400B",R778,IF($AU$774="2400C",S778,IF($AU$774="2800A",T778,IF($AU$774="2800B",U778,IF($AU$774="5400B",W778,IF($AU$774=6000,X778,IF($AU$774=6600,Y778,IF($AU$774=6800,Z778,IF($AU$774=7200,AB778,IF($AU$774=7600,AC778,IF($AU$774=8200,AD778,IF($AU$774=8700,AE778,IF($AU$774=8900,AG778,IF($AU$774=9500,AH778,IF($AU$774=10000,AI778,""))))))))))))))))))))))))</f>
        <v/>
      </c>
      <c r="AW775" s="1" t="str">
        <f>AY775</f>
        <v/>
      </c>
      <c r="AX775" s="162" t="str">
        <f>IF(AND($Y$22=""),"",ROUND(AX774,0))</f>
        <v/>
      </c>
      <c r="AY775" s="1" t="str">
        <f>IF($AY$774=4200,F778,IF($AY$774=4800,G778,IF($AY$774="5400A",I778,IF($AY$774=3600,H778,IF($AY$774=1700,K778,IF($AY$774=1750,M778,IF($AY$774=1900,N778,IF($AY$774=2000,O778,IF($AY$774="2400A",P778,IF($AY$774="2400B",R778,IF($AY$774="2400C",S778,IF($AY$774="2800A",T778,IF($AY$774="2800B",U778,IF($AY$774="5400B",W778,IF($AY$774=6000,X778,IF($AY$774=6600,Y778,IF($AY$774=6800,Z778,IF($AY$774=7200,AB778,IF($AY$774=7600,AC778,IF($AY$774=8200,AD778,IF($AY$774=8700,AE778,IF($AY$774=8900,AG778,IF($AY$774=9500,AH778,IF($AY$774=10000,AI778,""))))))))))))))))))))))))</f>
        <v/>
      </c>
      <c r="BA775" s="1" t="str">
        <f>BC775</f>
        <v/>
      </c>
      <c r="BB775" s="162" t="str">
        <f>IF(AND($AD$22=""),"",ROUND(BB774,0))</f>
        <v/>
      </c>
      <c r="BC775" s="1" t="str">
        <f>IF($BC$774=4200,F778,IF($BC$774=4800,G778,IF($BC$774="5400A",I778,IF($BC$774=3600,H778,IF($BC$774=1700,K778,IF($BC$774=1750,M778,IF($BC$774=1900,N778,IF($BC$774=2000,O778,IF($BC$774="2400A",P778,IF($BC$774="2400B",R778,IF($BC$774="2400C",S778,IF($BC$774="2800A",T778,IF($BC$774="2800B",U778,IF($BC$774="5400B",W778,IF($BC$774=6000,X778,IF($BC$774=6600,Y778,IF($BC$774=6800,Z778,IF($BC$774=7200,AB778,IF($BC$774=7600,AC778,IF($BC$774=8200,AD778,IF($BC$774=8700,AE778,IF($BC$774=8900,AG778,IF($BC$774=9500,AH778,IF($BC$774=10000,AI778,""))))))))))))))))))))))))</f>
        <v/>
      </c>
    </row>
    <row r="776" spans="1:55" ht="15" hidden="1" customHeight="1">
      <c r="E776" s="1">
        <f>IF(AND(F22="Fix Pay"),I22,I22)</f>
        <v>0</v>
      </c>
      <c r="F776" s="5"/>
      <c r="G776" s="344" t="s">
        <v>45</v>
      </c>
      <c r="H776" s="344"/>
      <c r="I776" s="6"/>
      <c r="J776" s="42"/>
      <c r="K776" s="28">
        <v>1700</v>
      </c>
      <c r="L776" s="28"/>
      <c r="M776" s="28">
        <v>1750</v>
      </c>
      <c r="N776" s="141">
        <v>1900</v>
      </c>
      <c r="O776" s="39">
        <v>2000</v>
      </c>
      <c r="P776" s="39" t="s">
        <v>74</v>
      </c>
      <c r="Q776" s="39"/>
      <c r="R776" s="39" t="s">
        <v>75</v>
      </c>
      <c r="S776" s="39" t="s">
        <v>76</v>
      </c>
      <c r="T776" s="40" t="s">
        <v>77</v>
      </c>
      <c r="U776" s="40" t="s">
        <v>78</v>
      </c>
      <c r="V776" s="40"/>
      <c r="W776" s="38" t="s">
        <v>80</v>
      </c>
      <c r="X776" s="38">
        <v>6000</v>
      </c>
      <c r="Y776" s="39">
        <v>6600</v>
      </c>
      <c r="Z776" s="39">
        <v>6800</v>
      </c>
      <c r="AA776" s="39"/>
      <c r="AB776" s="39">
        <v>7200</v>
      </c>
      <c r="AC776" s="38">
        <v>7600</v>
      </c>
      <c r="AD776" s="38">
        <v>8200</v>
      </c>
      <c r="AE776" s="39">
        <v>8700</v>
      </c>
      <c r="AF776" s="39"/>
      <c r="AG776" s="39">
        <v>8900</v>
      </c>
      <c r="AH776" s="39">
        <v>9500</v>
      </c>
      <c r="AI776" s="40">
        <v>10000</v>
      </c>
      <c r="AJ776" s="3"/>
      <c r="AK776" s="3"/>
      <c r="AL776" s="3"/>
      <c r="AO776" s="1">
        <f t="shared" ref="AO776:AO819" si="196">AQ776</f>
        <v>56100</v>
      </c>
      <c r="AP776" s="163" t="e">
        <f>IF(AND(AP775&lt;=AQ775),AQ775,INDEX(AO775:AO820,MATCH(AP775,AQ775:AQ820)+(LOOKUP(AP775,AQ775:AQ820)&lt;&gt;AP775)))</f>
        <v>#N/A</v>
      </c>
      <c r="AQ776" s="50">
        <f t="shared" ref="AQ776:AQ820" si="197">IF($AQ$39=4200,F779,IF($AQ$39=4800,G779,IF($AQ$39="5400A",I779,IF($AQ$39=3600,H779,IF($AQ$39=1700,K779,IF($AQ$39=1750,M779,IF($AQ$39=1900,N779,IF($AQ$39=2000,O779,IF($AQ$39="2400A",P779,IF($AQ$39="2400B",R779,IF($AQ$39="2400C",S779,IF($AQ$39="2800A",T779,IF($AQ$39="2800B",U779,IF($AQ$39="5400B",W779,IF($AQ$39=6000,X779,IF($AQ$39=6600,Y779,IF($AQ$39=6800,Z779,IF($AQ$39=7200,AB779,IF($AQ$39=7600,AC779,IF($AQ$39=8200,AD779,IF($AQ$39=8700,AE779,IF($AQ$39=8900,AG779,IF($AQ$39=9500,AH779,IF($AQ$39=10000,AI779,""))))))))))))))))))))))))</f>
        <v>56100</v>
      </c>
      <c r="AR776" s="50"/>
      <c r="AS776" s="1" t="str">
        <f t="shared" ref="AS776:AS819" si="198">AU776</f>
        <v/>
      </c>
      <c r="AT776" s="163" t="str">
        <f>IF(AND(AT775&lt;=AU775),AU775,INDEX(AS775:AS820,MATCH(AT775,AU775:AU820)+(LOOKUP(AT775,AU775:AU820)&lt;&gt;AT775)))</f>
        <v/>
      </c>
      <c r="AU776" s="1" t="str">
        <f t="shared" ref="AU776:AU820" si="199">IF($AU$774=4200,F779,IF($AU$774=4800,G779,IF($AU$774="5400A",I779,IF($AU$774=3600,H779,IF($AU$774=1700,K779,IF($AU$774=1750,M779,IF($AU$774=1900,N779,IF($AU$774=2000,O779,IF($AU$774="2400A",P779,IF($AU$774="2400B",R779,IF($AU$774="2400C",S779,IF($AU$774="2800A",T779,IF($AU$774="2800B",U779,IF($AU$774="5400B",W779,IF($AU$774=6000,X779,IF($AU$774=6600,Y779,IF($AU$774=6800,Z779,IF($AU$774=7200,AB779,IF($AU$774=7600,AC779,IF($AU$774=8200,AD779,IF($AU$774=8700,AE779,IF($AU$774=8900,AG779,IF($AU$774=9500,AH779,IF($AU$774=10000,AI779,""))))))))))))))))))))))))</f>
        <v/>
      </c>
      <c r="AW776" s="1" t="str">
        <f t="shared" ref="AW776:AW820" si="200">AY776</f>
        <v/>
      </c>
      <c r="AX776" s="163" t="str">
        <f>IF(AND(AX775&lt;=AY775),AY775,INDEX(AW775:AW820,MATCH(AX775,AY775:AY820)+(LOOKUP(AX775,AY775:AY820)&lt;&gt;AX775)))</f>
        <v/>
      </c>
      <c r="AY776" s="1" t="str">
        <f t="shared" ref="AY776:AY820" si="201">IF($AY$774=4200,F779,IF($AY$774=4800,G779,IF($AY$774="5400A",I779,IF($AY$774=3600,H779,IF($AY$774=1700,K779,IF($AY$774=1750,M779,IF($AY$774=1900,N779,IF($AY$774=2000,O779,IF($AY$774="2400A",P779,IF($AY$774="2400B",R779,IF($AY$774="2400C",S779,IF($AY$774="2800A",T779,IF($AY$774="2800B",U779,IF($AY$774="5400B",W779,IF($AY$774=6000,X779,IF($AY$774=6600,Y779,IF($AY$774=6800,Z779,IF($AY$774=7200,AB779,IF($AY$774=7600,AC779,IF($AY$774=8200,AD779,IF($AY$774=8700,AE779,IF($AY$774=8900,AG779,IF($AY$774=9500,AH779,IF($AY$774=10000,AI779,""))))))))))))))))))))))))</f>
        <v/>
      </c>
      <c r="BA776" s="1" t="str">
        <f t="shared" ref="BA776:BA820" si="202">BC776</f>
        <v/>
      </c>
      <c r="BB776" s="163" t="str">
        <f>IF(AND(BB775&lt;=BC775),BC775,INDEX(BA775:BA820,MATCH(BB775,BC775:BC820)+(LOOKUP(BB775,BC775:BC820)&lt;&gt;BB775)))</f>
        <v/>
      </c>
      <c r="BC776" s="1" t="str">
        <f t="shared" ref="BC776:BC820" si="203">IF($BC$774=4200,F779,IF($BC$774=4800,G779,IF($BC$774="5400A",I779,IF($BC$774=3600,H779,IF($BC$774=1700,K779,IF($BC$774=1750,M779,IF($BC$774=1900,N779,IF($BC$774=2000,O779,IF($BC$774="2400A",P779,IF($BC$774="2400B",R779,IF($BC$774="2400C",S779,IF($BC$774="2800A",T779,IF($BC$774="2800B",U779,IF($BC$774="5400B",W779,IF($BC$774=6000,X779,IF($BC$774=6600,Y779,IF($BC$774=6800,Z779,IF($BC$774=7200,AB779,IF($BC$774=7600,AC779,IF($BC$774=8200,AD779,IF($BC$774=8700,AE779,IF($BC$774=8900,AG779,IF($BC$774=9500,AH779,IF($BC$774=10000,AI779,""))))))))))))))))))))))))</f>
        <v/>
      </c>
    </row>
    <row r="777" spans="1:55" ht="15" hidden="1" customHeight="1">
      <c r="B777" s="160">
        <v>16</v>
      </c>
      <c r="D777" s="150">
        <f>IF(AND(F22="Fix Pay"),"0",H22*H$5)</f>
        <v>0</v>
      </c>
      <c r="F777" s="7">
        <v>4200</v>
      </c>
      <c r="G777" s="8">
        <v>4800</v>
      </c>
      <c r="H777" s="8">
        <v>3600</v>
      </c>
      <c r="I777" s="9" t="s">
        <v>79</v>
      </c>
      <c r="J777" s="42"/>
      <c r="K777" s="29">
        <v>1</v>
      </c>
      <c r="L777" s="29"/>
      <c r="M777" s="29">
        <v>2</v>
      </c>
      <c r="N777" s="29">
        <v>3</v>
      </c>
      <c r="O777" s="29">
        <v>4</v>
      </c>
      <c r="P777" s="29">
        <v>5</v>
      </c>
      <c r="Q777" s="29"/>
      <c r="R777" s="29">
        <v>6</v>
      </c>
      <c r="S777" s="29">
        <v>7</v>
      </c>
      <c r="T777" s="29">
        <v>8</v>
      </c>
      <c r="U777" s="29">
        <v>9</v>
      </c>
      <c r="V777" s="29"/>
      <c r="W777" s="29">
        <v>14</v>
      </c>
      <c r="X777" s="29">
        <v>15</v>
      </c>
      <c r="Y777" s="29">
        <v>16</v>
      </c>
      <c r="Z777" s="29">
        <v>17</v>
      </c>
      <c r="AA777" s="29"/>
      <c r="AB777" s="29">
        <v>18</v>
      </c>
      <c r="AC777" s="39">
        <v>19</v>
      </c>
      <c r="AD777" s="39">
        <v>20</v>
      </c>
      <c r="AE777" s="39">
        <v>21</v>
      </c>
      <c r="AF777" s="39"/>
      <c r="AG777" s="39">
        <v>22</v>
      </c>
      <c r="AH777" s="39">
        <v>23</v>
      </c>
      <c r="AI777" s="39">
        <v>24</v>
      </c>
      <c r="AJ777" s="3"/>
      <c r="AK777" s="3"/>
      <c r="AL777" s="3"/>
      <c r="AO777" s="1">
        <f t="shared" si="196"/>
        <v>57800</v>
      </c>
      <c r="AP777" s="250"/>
      <c r="AQ777" s="50">
        <f t="shared" si="197"/>
        <v>57800</v>
      </c>
      <c r="AR777" s="50"/>
      <c r="AS777" s="1" t="str">
        <f t="shared" si="198"/>
        <v/>
      </c>
      <c r="AT777" s="250"/>
      <c r="AU777" s="1" t="str">
        <f t="shared" si="199"/>
        <v/>
      </c>
      <c r="AW777" s="1" t="str">
        <f t="shared" si="200"/>
        <v/>
      </c>
      <c r="AX777" s="151"/>
      <c r="AY777" s="1" t="str">
        <f t="shared" si="201"/>
        <v/>
      </c>
      <c r="BA777" s="1" t="str">
        <f t="shared" si="202"/>
        <v/>
      </c>
      <c r="BB777" s="151"/>
      <c r="BC777" s="1" t="str">
        <f t="shared" si="203"/>
        <v/>
      </c>
    </row>
    <row r="778" spans="1:55" ht="15" hidden="1" customHeight="1">
      <c r="C778" s="1" t="str">
        <f t="shared" ref="C778:C817" si="204">E778</f>
        <v/>
      </c>
      <c r="D778" s="151">
        <f>IF(AND(H742=""),"",ROUND(D777,0))</f>
        <v>0</v>
      </c>
      <c r="E778" s="1" t="str">
        <f t="shared" ref="E778:E817" si="205">IF($E$776=4200,F778,IF($E$776=4800,G778,IF($E$776="5400A",I778,IF($E$776=3600,H778,IF($E$776=1700,K778,IF($E$776=1750,M778,IF($E$776=1900,N778,IF($E$776=2000,O778,IF($E$776="2400A",P778,IF($E$776="2400B",R778,IF($E$776="2400C",S778,IF($E$776="2800A",T778,IF($E$776="2800B",U778,IF($E$776="5400B",W778,IF($E$776=6000,X778,IF($E$776=6600,Y778,IF($E$776=6800,Z778,IF($E$776=7200,AB778,IF($E$776=7600,AC778,IF($E$776=8200,AD778,IF($E$776=8700,AE778,IF($E$776=8900,AG778,IF($E$776=9500,AH778,IF($E$776=10000,AI778,""))))))))))))))))))))))))</f>
        <v/>
      </c>
      <c r="F778" s="1">
        <v>26500</v>
      </c>
      <c r="G778" s="1">
        <v>31100</v>
      </c>
      <c r="H778" s="1">
        <v>23700</v>
      </c>
      <c r="I778" s="1">
        <v>39300</v>
      </c>
      <c r="K778" s="30">
        <v>12400</v>
      </c>
      <c r="L778" s="30"/>
      <c r="M778" s="30">
        <v>12600</v>
      </c>
      <c r="N778" s="31">
        <v>12800</v>
      </c>
      <c r="O778" s="30">
        <v>13500</v>
      </c>
      <c r="P778" s="31">
        <v>14600</v>
      </c>
      <c r="Q778" s="36"/>
      <c r="R778" s="36">
        <v>15100</v>
      </c>
      <c r="S778" s="142">
        <v>15700</v>
      </c>
      <c r="T778" s="143">
        <v>18500</v>
      </c>
      <c r="U778" s="143">
        <v>20100</v>
      </c>
      <c r="V778" s="143"/>
      <c r="W778" s="34">
        <v>39300</v>
      </c>
      <c r="X778" s="34">
        <v>42500</v>
      </c>
      <c r="Y778" s="31">
        <v>47200</v>
      </c>
      <c r="Z778" s="31">
        <v>49700</v>
      </c>
      <c r="AA778" s="31"/>
      <c r="AB778" s="31">
        <v>52800</v>
      </c>
      <c r="AC778" s="31">
        <v>58000</v>
      </c>
      <c r="AD778" s="31">
        <v>62300</v>
      </c>
      <c r="AE778" s="30">
        <v>86200</v>
      </c>
      <c r="AF778" s="30"/>
      <c r="AG778" s="30">
        <v>90800</v>
      </c>
      <c r="AH778" s="30">
        <v>102100</v>
      </c>
      <c r="AI778" s="37">
        <v>104200</v>
      </c>
      <c r="AJ778" s="3"/>
      <c r="AK778" s="3"/>
      <c r="AL778" s="3"/>
      <c r="AO778" s="1">
        <f t="shared" si="196"/>
        <v>59500</v>
      </c>
      <c r="AP778" s="164" t="e">
        <f>IF(AND($N$22="Fix Pay"),AQ775,AP776)</f>
        <v>#N/A</v>
      </c>
      <c r="AQ778" s="50">
        <f t="shared" si="197"/>
        <v>59500</v>
      </c>
      <c r="AR778" s="50"/>
      <c r="AS778" s="1" t="str">
        <f t="shared" si="198"/>
        <v/>
      </c>
      <c r="AT778" s="164" t="str">
        <f>IF(AND($S$22="Fix Pay"),AU775,AT776)</f>
        <v/>
      </c>
      <c r="AU778" s="1" t="str">
        <f t="shared" si="199"/>
        <v/>
      </c>
      <c r="AW778" s="1" t="str">
        <f t="shared" si="200"/>
        <v/>
      </c>
      <c r="AX778" s="164" t="str">
        <f>IF(AND($X$22="Fix Pay"),AY775,AX776)</f>
        <v/>
      </c>
      <c r="AY778" s="1" t="str">
        <f t="shared" si="201"/>
        <v/>
      </c>
      <c r="BA778" s="1" t="str">
        <f t="shared" si="202"/>
        <v/>
      </c>
      <c r="BB778" s="164" t="str">
        <f>IF(AND($AC$22="Fix Pay"),BC775,BB776)</f>
        <v/>
      </c>
      <c r="BC778" s="1" t="str">
        <f t="shared" si="203"/>
        <v/>
      </c>
    </row>
    <row r="779" spans="1:55" ht="15" hidden="1" customHeight="1">
      <c r="C779" s="1" t="str">
        <f t="shared" si="204"/>
        <v/>
      </c>
      <c r="D779" s="151" t="str">
        <f>IF(AND(D778&lt;=E778),E778,INDEX($C$778:$C$817,MATCH(D778,$E$778:$E$817)+(LOOKUP(D778,$E$778:$E$817)&lt;&gt;D778)))</f>
        <v/>
      </c>
      <c r="E779" s="1" t="str">
        <f t="shared" si="205"/>
        <v/>
      </c>
      <c r="F779" s="1">
        <v>37800</v>
      </c>
      <c r="G779" s="1">
        <v>44300</v>
      </c>
      <c r="H779" s="1">
        <v>33800</v>
      </c>
      <c r="I779" s="1">
        <v>53100</v>
      </c>
      <c r="K779" s="30">
        <v>17700</v>
      </c>
      <c r="L779" s="30"/>
      <c r="M779" s="30">
        <v>17900</v>
      </c>
      <c r="N779" s="31">
        <v>18200</v>
      </c>
      <c r="O779" s="30">
        <v>19200</v>
      </c>
      <c r="P779" s="31">
        <v>20800</v>
      </c>
      <c r="Q779" s="36"/>
      <c r="R779" s="36">
        <v>21500</v>
      </c>
      <c r="S779" s="142">
        <v>22400</v>
      </c>
      <c r="T779" s="143">
        <v>25300</v>
      </c>
      <c r="U779" s="143">
        <v>28700</v>
      </c>
      <c r="V779" s="143"/>
      <c r="W779" s="34">
        <v>56100</v>
      </c>
      <c r="X779" s="34">
        <v>60700</v>
      </c>
      <c r="Y779" s="31">
        <v>67300</v>
      </c>
      <c r="Z779" s="31">
        <v>71000</v>
      </c>
      <c r="AA779" s="31"/>
      <c r="AB779" s="31">
        <v>75300</v>
      </c>
      <c r="AC779" s="31">
        <v>79900</v>
      </c>
      <c r="AD779" s="31">
        <v>88900</v>
      </c>
      <c r="AE779" s="30">
        <v>123100</v>
      </c>
      <c r="AF779" s="30"/>
      <c r="AG779" s="30">
        <v>129700</v>
      </c>
      <c r="AH779" s="30">
        <v>145800</v>
      </c>
      <c r="AI779" s="37">
        <v>148800</v>
      </c>
      <c r="AJ779" s="3"/>
      <c r="AK779" s="3"/>
      <c r="AL779" s="3"/>
      <c r="AO779" s="1">
        <f t="shared" si="196"/>
        <v>61300</v>
      </c>
      <c r="AP779" s="250"/>
      <c r="AQ779" s="50">
        <f t="shared" si="197"/>
        <v>61300</v>
      </c>
      <c r="AR779" s="50"/>
      <c r="AS779" s="1" t="str">
        <f t="shared" si="198"/>
        <v/>
      </c>
      <c r="AT779" s="250"/>
      <c r="AU779" s="1" t="str">
        <f t="shared" si="199"/>
        <v/>
      </c>
      <c r="AW779" s="1" t="str">
        <f t="shared" si="200"/>
        <v/>
      </c>
      <c r="AX779" s="151"/>
      <c r="AY779" s="1" t="str">
        <f t="shared" si="201"/>
        <v/>
      </c>
      <c r="BA779" s="1" t="str">
        <f t="shared" si="202"/>
        <v/>
      </c>
      <c r="BB779" s="151"/>
      <c r="BC779" s="1" t="str">
        <f t="shared" si="203"/>
        <v/>
      </c>
    </row>
    <row r="780" spans="1:55" ht="15" hidden="1" customHeight="1">
      <c r="C780" s="1" t="str">
        <f t="shared" si="204"/>
        <v/>
      </c>
      <c r="D780" s="152" t="str">
        <f>IF(AND(D778&lt;=E778),E778,INDEX($C$778:$C$797,MATCH(D778,$E$778:$E$797)+(LOOKUP(D778,$E$778:$E$797)&lt;&gt;D778)))</f>
        <v/>
      </c>
      <c r="E780" s="1" t="str">
        <f t="shared" si="205"/>
        <v/>
      </c>
      <c r="F780" s="1">
        <v>38900</v>
      </c>
      <c r="G780" s="1">
        <v>45600</v>
      </c>
      <c r="H780" s="1">
        <v>34800</v>
      </c>
      <c r="I780" s="1">
        <v>54700</v>
      </c>
      <c r="K780" s="31">
        <v>18200</v>
      </c>
      <c r="L780" s="31"/>
      <c r="M780" s="31">
        <v>18400</v>
      </c>
      <c r="N780" s="31">
        <v>18700</v>
      </c>
      <c r="O780" s="31">
        <v>19800</v>
      </c>
      <c r="P780" s="31">
        <v>21400</v>
      </c>
      <c r="Q780" s="36"/>
      <c r="R780" s="36">
        <v>22100</v>
      </c>
      <c r="S780" s="142">
        <v>23100</v>
      </c>
      <c r="T780" s="143">
        <v>27100</v>
      </c>
      <c r="U780" s="143">
        <v>29600</v>
      </c>
      <c r="V780" s="143"/>
      <c r="W780" s="34">
        <v>57800</v>
      </c>
      <c r="X780" s="34">
        <v>62500</v>
      </c>
      <c r="Y780" s="31">
        <v>69300</v>
      </c>
      <c r="Z780" s="31">
        <v>73100</v>
      </c>
      <c r="AA780" s="31"/>
      <c r="AB780" s="31">
        <v>77600</v>
      </c>
      <c r="AC780" s="31">
        <v>82300</v>
      </c>
      <c r="AD780" s="31">
        <v>91600</v>
      </c>
      <c r="AE780" s="30">
        <v>126800</v>
      </c>
      <c r="AF780" s="30"/>
      <c r="AG780" s="30">
        <v>133600</v>
      </c>
      <c r="AH780" s="30">
        <v>150200</v>
      </c>
      <c r="AI780" s="37">
        <v>153300</v>
      </c>
      <c r="AJ780" s="3"/>
      <c r="AK780" s="3"/>
      <c r="AL780" s="3"/>
      <c r="AO780" s="1">
        <f t="shared" si="196"/>
        <v>63100</v>
      </c>
      <c r="AP780" s="250"/>
      <c r="AQ780" s="50">
        <f t="shared" si="197"/>
        <v>63100</v>
      </c>
      <c r="AR780" s="50"/>
      <c r="AS780" s="1" t="str">
        <f t="shared" si="198"/>
        <v/>
      </c>
      <c r="AT780" s="250"/>
      <c r="AU780" s="1" t="str">
        <f t="shared" si="199"/>
        <v/>
      </c>
      <c r="AW780" s="1" t="str">
        <f t="shared" si="200"/>
        <v/>
      </c>
      <c r="AX780" s="151"/>
      <c r="AY780" s="1" t="str">
        <f t="shared" si="201"/>
        <v/>
      </c>
      <c r="BA780" s="1" t="str">
        <f t="shared" si="202"/>
        <v/>
      </c>
      <c r="BB780" s="151"/>
      <c r="BC780" s="1" t="str">
        <f t="shared" si="203"/>
        <v/>
      </c>
    </row>
    <row r="781" spans="1:55" ht="15" hidden="1" customHeight="1">
      <c r="A781" s="1" t="s">
        <v>229</v>
      </c>
      <c r="C781" s="1" t="str">
        <f t="shared" si="204"/>
        <v/>
      </c>
      <c r="D781" s="153" t="str">
        <f>IF(AND(C$6="Fix Pay"),E778,D779)</f>
        <v/>
      </c>
      <c r="E781" s="1" t="str">
        <f t="shared" si="205"/>
        <v/>
      </c>
      <c r="F781" s="1">
        <v>40100</v>
      </c>
      <c r="G781" s="1">
        <v>47000</v>
      </c>
      <c r="H781" s="1">
        <v>35800</v>
      </c>
      <c r="I781" s="1">
        <v>56300</v>
      </c>
      <c r="K781" s="31">
        <v>18700</v>
      </c>
      <c r="L781" s="31"/>
      <c r="M781" s="31">
        <v>19000</v>
      </c>
      <c r="N781" s="30">
        <v>19300</v>
      </c>
      <c r="O781" s="34">
        <v>20400</v>
      </c>
      <c r="P781" s="30">
        <v>22000</v>
      </c>
      <c r="Q781" s="35"/>
      <c r="R781" s="35">
        <v>22800</v>
      </c>
      <c r="S781" s="142">
        <v>23800</v>
      </c>
      <c r="T781" s="144">
        <v>27900</v>
      </c>
      <c r="U781" s="144">
        <v>30500</v>
      </c>
      <c r="V781" s="144"/>
      <c r="W781" s="34">
        <v>59500</v>
      </c>
      <c r="X781" s="34">
        <v>64400</v>
      </c>
      <c r="Y781" s="31">
        <v>71400</v>
      </c>
      <c r="Z781" s="31">
        <v>75300</v>
      </c>
      <c r="AA781" s="31"/>
      <c r="AB781" s="31">
        <v>79900</v>
      </c>
      <c r="AC781" s="31">
        <v>84800</v>
      </c>
      <c r="AD781" s="31">
        <v>94300</v>
      </c>
      <c r="AE781" s="30">
        <v>130600</v>
      </c>
      <c r="AF781" s="30"/>
      <c r="AG781" s="37">
        <v>137600</v>
      </c>
      <c r="AH781" s="37">
        <v>154700</v>
      </c>
      <c r="AI781" s="30">
        <v>157900</v>
      </c>
      <c r="AJ781" s="3"/>
      <c r="AK781" s="3"/>
      <c r="AL781" s="3"/>
      <c r="AO781" s="1">
        <f t="shared" si="196"/>
        <v>65000</v>
      </c>
      <c r="AP781" s="155" t="e">
        <f>IF(AND(AP775&lt;=AQ775),AQ775,INDEX(AO775:AO795,MATCH(AP775,AQ775:AQ795)+(LOOKUP(AP775,AQ775:AQ795)&lt;&gt;AP775)))</f>
        <v>#N/A</v>
      </c>
      <c r="AQ781" s="50">
        <f t="shared" si="197"/>
        <v>65000</v>
      </c>
      <c r="AR781" s="50"/>
      <c r="AS781" s="1" t="str">
        <f t="shared" si="198"/>
        <v/>
      </c>
      <c r="AT781" s="155" t="str">
        <f>IF(AND(AT775&lt;=AU775),AU775,INDEX(AS775:AS795,MATCH(AT775,AU775:AU795)+(LOOKUP(AT775,AU775:AU795)&lt;&gt;AT775)))</f>
        <v/>
      </c>
      <c r="AU781" s="1" t="str">
        <f t="shared" si="199"/>
        <v/>
      </c>
      <c r="AW781" s="1" t="str">
        <f t="shared" si="200"/>
        <v/>
      </c>
      <c r="AX781" s="155" t="str">
        <f>IF(AND(AX775&lt;=AY775),AY775,INDEX(AW775:AW795,MATCH(AX775,AY775:AY795)+(LOOKUP(AX775,AY775:AY795)&lt;&gt;AX775)))</f>
        <v/>
      </c>
      <c r="AY781" s="1" t="str">
        <f t="shared" si="201"/>
        <v/>
      </c>
      <c r="BA781" s="1" t="str">
        <f t="shared" si="202"/>
        <v/>
      </c>
      <c r="BB781" s="155" t="str">
        <f>IF(AND(BB775&lt;=BC775),BC775,INDEX(BA775:BA795,MATCH(BB775,BC775:BC795)+(LOOKUP(BB775,BC775:BC795)&lt;&gt;BB775)))</f>
        <v/>
      </c>
      <c r="BC781" s="1" t="str">
        <f t="shared" si="203"/>
        <v/>
      </c>
    </row>
    <row r="782" spans="1:55" ht="15" hidden="1" customHeight="1">
      <c r="A782" s="1" t="s">
        <v>230</v>
      </c>
      <c r="C782" s="1" t="str">
        <f t="shared" si="204"/>
        <v/>
      </c>
      <c r="D782" s="154" t="str">
        <f>IF(E$22=A$51,D781,IF(E$22=A$52,D781,IF(E$22=A$53,D781,IF(E$22=A$54,D780,""))))</f>
        <v/>
      </c>
      <c r="E782" s="1" t="str">
        <f t="shared" si="205"/>
        <v/>
      </c>
      <c r="F782" s="1">
        <v>41300</v>
      </c>
      <c r="G782" s="1">
        <v>48400</v>
      </c>
      <c r="H782" s="1">
        <v>36900</v>
      </c>
      <c r="I782" s="1">
        <v>58000</v>
      </c>
      <c r="K782" s="31">
        <v>19300</v>
      </c>
      <c r="L782" s="31"/>
      <c r="M782" s="31">
        <v>19600</v>
      </c>
      <c r="N782" s="30">
        <v>19900</v>
      </c>
      <c r="O782" s="34">
        <v>21000</v>
      </c>
      <c r="P782" s="31">
        <v>22700</v>
      </c>
      <c r="Q782" s="36"/>
      <c r="R782" s="36">
        <v>23500</v>
      </c>
      <c r="S782" s="142">
        <v>24500</v>
      </c>
      <c r="T782" s="143">
        <v>28700</v>
      </c>
      <c r="U782" s="143">
        <v>31400</v>
      </c>
      <c r="V782" s="143"/>
      <c r="W782" s="31">
        <v>61300</v>
      </c>
      <c r="X782" s="31">
        <v>66300</v>
      </c>
      <c r="Y782" s="31">
        <v>73500</v>
      </c>
      <c r="Z782" s="31">
        <v>77600</v>
      </c>
      <c r="AA782" s="31"/>
      <c r="AB782" s="31">
        <v>82300</v>
      </c>
      <c r="AC782" s="31">
        <v>87300</v>
      </c>
      <c r="AD782" s="31">
        <v>97100</v>
      </c>
      <c r="AE782" s="34">
        <v>134500</v>
      </c>
      <c r="AF782" s="34"/>
      <c r="AG782" s="37">
        <v>141700</v>
      </c>
      <c r="AH782" s="37">
        <v>159300</v>
      </c>
      <c r="AI782" s="30">
        <v>162600</v>
      </c>
      <c r="AJ782" s="3"/>
      <c r="AK782" s="3"/>
      <c r="AL782" s="3"/>
      <c r="AO782" s="1">
        <f t="shared" si="196"/>
        <v>67000</v>
      </c>
      <c r="AP782" s="50"/>
      <c r="AQ782" s="50">
        <f t="shared" si="197"/>
        <v>67000</v>
      </c>
      <c r="AR782" s="50"/>
      <c r="AS782" s="1" t="str">
        <f t="shared" si="198"/>
        <v/>
      </c>
      <c r="AT782" s="50"/>
      <c r="AU782" s="1" t="str">
        <f t="shared" si="199"/>
        <v/>
      </c>
      <c r="AW782" s="1" t="str">
        <f t="shared" si="200"/>
        <v/>
      </c>
      <c r="AY782" s="1" t="str">
        <f t="shared" si="201"/>
        <v/>
      </c>
      <c r="BA782" s="1" t="str">
        <f t="shared" si="202"/>
        <v/>
      </c>
      <c r="BC782" s="1" t="str">
        <f t="shared" si="203"/>
        <v/>
      </c>
    </row>
    <row r="783" spans="1:55" ht="15" hidden="1" customHeight="1">
      <c r="A783" s="1" t="s">
        <v>231</v>
      </c>
      <c r="C783" s="1" t="str">
        <f t="shared" si="204"/>
        <v/>
      </c>
      <c r="E783" s="1" t="str">
        <f t="shared" si="205"/>
        <v/>
      </c>
      <c r="F783" s="1">
        <v>42500</v>
      </c>
      <c r="G783" s="1">
        <v>49900</v>
      </c>
      <c r="H783" s="1">
        <v>38000</v>
      </c>
      <c r="I783" s="1">
        <v>59700</v>
      </c>
      <c r="K783" s="32">
        <v>19900</v>
      </c>
      <c r="L783" s="32"/>
      <c r="M783" s="32">
        <v>20200</v>
      </c>
      <c r="N783" s="31">
        <v>20500</v>
      </c>
      <c r="O783" s="34">
        <v>21600</v>
      </c>
      <c r="P783" s="31">
        <v>23400</v>
      </c>
      <c r="Q783" s="36"/>
      <c r="R783" s="36">
        <v>24200</v>
      </c>
      <c r="S783" s="142">
        <v>25200</v>
      </c>
      <c r="T783" s="143">
        <v>29600</v>
      </c>
      <c r="U783" s="143">
        <v>32300</v>
      </c>
      <c r="V783" s="143"/>
      <c r="W783" s="31">
        <v>63100</v>
      </c>
      <c r="X783" s="31">
        <v>68300</v>
      </c>
      <c r="Y783" s="31">
        <v>75700</v>
      </c>
      <c r="Z783" s="31">
        <v>79900</v>
      </c>
      <c r="AA783" s="31"/>
      <c r="AB783" s="31">
        <v>84800</v>
      </c>
      <c r="AC783" s="31">
        <v>89900</v>
      </c>
      <c r="AD783" s="31">
        <v>100000</v>
      </c>
      <c r="AE783" s="30">
        <v>138500</v>
      </c>
      <c r="AF783" s="30"/>
      <c r="AG783" s="37">
        <v>146000</v>
      </c>
      <c r="AH783" s="37">
        <v>164100</v>
      </c>
      <c r="AI783" s="37">
        <v>167500</v>
      </c>
      <c r="AJ783" s="3"/>
      <c r="AK783" s="3"/>
      <c r="AL783" s="3"/>
      <c r="AO783" s="1">
        <f t="shared" si="196"/>
        <v>69000</v>
      </c>
      <c r="AP783" s="167" t="str">
        <f>IF($E22=A$51,AP781,IF($E22=A$52,AP781,IF($E22=A$53,AP781,IF($E22=A$54,AP778,""))))</f>
        <v/>
      </c>
      <c r="AQ783" s="50">
        <f t="shared" si="197"/>
        <v>69000</v>
      </c>
      <c r="AR783" s="50"/>
      <c r="AS783" s="1" t="str">
        <f t="shared" si="198"/>
        <v/>
      </c>
      <c r="AT783" s="167" t="str">
        <f>IF($E22=A$51,AT781,IF($E22=A$52,AT781,IF($E22=A$53,AT781,IF($E22=A$54,AT778,""))))</f>
        <v/>
      </c>
      <c r="AU783" s="1" t="str">
        <f t="shared" si="199"/>
        <v/>
      </c>
      <c r="AW783" s="1" t="str">
        <f t="shared" si="200"/>
        <v/>
      </c>
      <c r="AX783" s="168" t="str">
        <f>IF($E22=A$51,AX781,IF($E22=A$52,AX781,IF($E22=A$53,AX781,IF($E22=A$54,AX778,""))))</f>
        <v/>
      </c>
      <c r="AY783" s="1" t="str">
        <f t="shared" si="201"/>
        <v/>
      </c>
      <c r="BA783" s="1" t="str">
        <f t="shared" si="202"/>
        <v/>
      </c>
      <c r="BB783" s="168" t="str">
        <f>IF($E$22=A$51,BB2281,IF($E$22=A$52,BB2281,IF($E$22=A$53,BB2281,IF($E$22=A$54,BB22228,""))))</f>
        <v/>
      </c>
      <c r="BC783" s="1" t="str">
        <f t="shared" si="203"/>
        <v/>
      </c>
    </row>
    <row r="784" spans="1:55" ht="15" hidden="1" customHeight="1">
      <c r="A784" s="1" t="s">
        <v>232</v>
      </c>
      <c r="C784" s="1" t="str">
        <f t="shared" si="204"/>
        <v/>
      </c>
      <c r="E784" s="1" t="str">
        <f t="shared" si="205"/>
        <v/>
      </c>
      <c r="F784" s="1">
        <v>43800</v>
      </c>
      <c r="G784" s="1">
        <v>51400</v>
      </c>
      <c r="H784" s="1">
        <v>39100</v>
      </c>
      <c r="I784" s="1">
        <v>61500</v>
      </c>
      <c r="K784" s="33">
        <v>20500</v>
      </c>
      <c r="L784" s="33"/>
      <c r="M784" s="33">
        <v>20800</v>
      </c>
      <c r="N784" s="31">
        <v>21100</v>
      </c>
      <c r="O784" s="34">
        <v>22200</v>
      </c>
      <c r="P784" s="34">
        <v>24100</v>
      </c>
      <c r="Q784" s="145"/>
      <c r="R784" s="145">
        <v>24900</v>
      </c>
      <c r="S784" s="142">
        <v>26000</v>
      </c>
      <c r="T784" s="146">
        <v>30500</v>
      </c>
      <c r="U784" s="147">
        <v>33300</v>
      </c>
      <c r="V784" s="147"/>
      <c r="W784" s="31">
        <v>65000</v>
      </c>
      <c r="X784" s="31">
        <v>70300</v>
      </c>
      <c r="Y784" s="31">
        <v>78000</v>
      </c>
      <c r="Z784" s="31">
        <v>82300</v>
      </c>
      <c r="AA784" s="31"/>
      <c r="AB784" s="31">
        <v>87300</v>
      </c>
      <c r="AC784" s="31">
        <v>92600</v>
      </c>
      <c r="AD784" s="31">
        <v>103000</v>
      </c>
      <c r="AE784" s="30">
        <v>142700</v>
      </c>
      <c r="AF784" s="30"/>
      <c r="AG784" s="37">
        <v>150400</v>
      </c>
      <c r="AH784" s="37">
        <v>169000</v>
      </c>
      <c r="AI784" s="37">
        <v>172500</v>
      </c>
      <c r="AJ784" s="3"/>
      <c r="AK784" s="3"/>
      <c r="AL784" s="3"/>
      <c r="AO784" s="1">
        <f t="shared" si="196"/>
        <v>71100</v>
      </c>
      <c r="AP784" s="50"/>
      <c r="AQ784" s="50">
        <f t="shared" si="197"/>
        <v>71100</v>
      </c>
      <c r="AR784" s="50"/>
      <c r="AS784" s="1" t="str">
        <f t="shared" si="198"/>
        <v/>
      </c>
      <c r="AU784" s="1" t="str">
        <f t="shared" si="199"/>
        <v/>
      </c>
      <c r="AW784" s="1" t="str">
        <f t="shared" si="200"/>
        <v/>
      </c>
      <c r="AY784" s="1" t="str">
        <f t="shared" si="201"/>
        <v/>
      </c>
      <c r="BA784" s="1" t="str">
        <f t="shared" si="202"/>
        <v/>
      </c>
      <c r="BC784" s="1" t="str">
        <f t="shared" si="203"/>
        <v/>
      </c>
    </row>
    <row r="785" spans="1:55" ht="15" hidden="1" customHeight="1">
      <c r="C785" s="1" t="str">
        <f t="shared" si="204"/>
        <v/>
      </c>
      <c r="E785" s="1" t="str">
        <f t="shared" si="205"/>
        <v/>
      </c>
      <c r="F785" s="1">
        <v>45100</v>
      </c>
      <c r="G785" s="1">
        <v>52900</v>
      </c>
      <c r="H785" s="1">
        <v>40300</v>
      </c>
      <c r="I785" s="1">
        <v>63300</v>
      </c>
      <c r="K785" s="31">
        <v>21100</v>
      </c>
      <c r="L785" s="31"/>
      <c r="M785" s="31">
        <v>21400</v>
      </c>
      <c r="N785" s="31">
        <v>21700</v>
      </c>
      <c r="O785" s="34">
        <v>22900</v>
      </c>
      <c r="P785" s="31">
        <v>24800</v>
      </c>
      <c r="Q785" s="36"/>
      <c r="R785" s="36">
        <v>25600</v>
      </c>
      <c r="S785" s="142">
        <v>26800</v>
      </c>
      <c r="T785" s="143">
        <v>31400</v>
      </c>
      <c r="U785" s="146">
        <v>34300</v>
      </c>
      <c r="V785" s="146"/>
      <c r="W785" s="31">
        <v>67000</v>
      </c>
      <c r="X785" s="31">
        <v>72400</v>
      </c>
      <c r="Y785" s="31">
        <v>80300</v>
      </c>
      <c r="Z785" s="31">
        <v>84800</v>
      </c>
      <c r="AA785" s="31"/>
      <c r="AB785" s="31">
        <v>89900</v>
      </c>
      <c r="AC785" s="31">
        <v>95400</v>
      </c>
      <c r="AD785" s="31">
        <v>106100</v>
      </c>
      <c r="AE785" s="30">
        <v>147000</v>
      </c>
      <c r="AF785" s="30"/>
      <c r="AG785" s="37">
        <v>154900</v>
      </c>
      <c r="AH785" s="37">
        <v>174100</v>
      </c>
      <c r="AI785" s="30">
        <v>177700</v>
      </c>
      <c r="AJ785" s="3"/>
      <c r="AK785" s="3"/>
      <c r="AL785" s="3"/>
      <c r="AO785" s="1">
        <f t="shared" si="196"/>
        <v>73200</v>
      </c>
      <c r="AP785" s="50"/>
      <c r="AQ785" s="50">
        <f t="shared" si="197"/>
        <v>73200</v>
      </c>
      <c r="AR785" s="50"/>
      <c r="AS785" s="1" t="str">
        <f t="shared" si="198"/>
        <v/>
      </c>
      <c r="AU785" s="1" t="str">
        <f t="shared" si="199"/>
        <v/>
      </c>
      <c r="AW785" s="1" t="str">
        <f t="shared" si="200"/>
        <v/>
      </c>
      <c r="AY785" s="1" t="str">
        <f t="shared" si="201"/>
        <v/>
      </c>
      <c r="BA785" s="1" t="str">
        <f t="shared" si="202"/>
        <v/>
      </c>
      <c r="BC785" s="1" t="str">
        <f t="shared" si="203"/>
        <v/>
      </c>
    </row>
    <row r="786" spans="1:55" ht="15.75" hidden="1" customHeight="1">
      <c r="A786" s="1" t="s">
        <v>46</v>
      </c>
      <c r="C786" s="1" t="str">
        <f t="shared" si="204"/>
        <v/>
      </c>
      <c r="E786" s="1" t="str">
        <f t="shared" si="205"/>
        <v/>
      </c>
      <c r="F786" s="1">
        <v>46500</v>
      </c>
      <c r="G786" s="1">
        <v>54500</v>
      </c>
      <c r="H786" s="1">
        <v>41500</v>
      </c>
      <c r="I786" s="1">
        <v>65200</v>
      </c>
      <c r="K786" s="32">
        <v>21700</v>
      </c>
      <c r="L786" s="32"/>
      <c r="M786" s="32">
        <v>22000</v>
      </c>
      <c r="N786" s="31">
        <v>22400</v>
      </c>
      <c r="O786" s="34">
        <v>23600</v>
      </c>
      <c r="P786" s="31">
        <v>25500</v>
      </c>
      <c r="Q786" s="36"/>
      <c r="R786" s="36">
        <v>26400</v>
      </c>
      <c r="S786" s="142">
        <v>27600</v>
      </c>
      <c r="T786" s="143">
        <v>32300</v>
      </c>
      <c r="U786" s="143">
        <v>35300</v>
      </c>
      <c r="V786" s="143"/>
      <c r="W786" s="31">
        <v>69000</v>
      </c>
      <c r="X786" s="31">
        <v>74600</v>
      </c>
      <c r="Y786" s="31">
        <v>82700</v>
      </c>
      <c r="Z786" s="31">
        <v>87300</v>
      </c>
      <c r="AA786" s="31"/>
      <c r="AB786" s="31">
        <v>92600</v>
      </c>
      <c r="AC786" s="31">
        <v>98300</v>
      </c>
      <c r="AD786" s="31">
        <v>109300</v>
      </c>
      <c r="AE786" s="30">
        <v>151400</v>
      </c>
      <c r="AF786" s="30"/>
      <c r="AG786" s="37">
        <v>159500</v>
      </c>
      <c r="AH786" s="37">
        <v>179300</v>
      </c>
      <c r="AI786" s="30">
        <v>183000</v>
      </c>
      <c r="AJ786" s="3"/>
      <c r="AK786" s="3"/>
      <c r="AL786" s="3"/>
      <c r="AO786" s="1">
        <f t="shared" si="196"/>
        <v>75400</v>
      </c>
      <c r="AP786" s="50"/>
      <c r="AQ786" s="50">
        <f t="shared" si="197"/>
        <v>75400</v>
      </c>
      <c r="AR786" s="50"/>
      <c r="AS786" s="1" t="str">
        <f t="shared" si="198"/>
        <v/>
      </c>
      <c r="AU786" s="1" t="str">
        <f t="shared" si="199"/>
        <v/>
      </c>
      <c r="AW786" s="1" t="str">
        <f t="shared" si="200"/>
        <v/>
      </c>
      <c r="AY786" s="1" t="str">
        <f t="shared" si="201"/>
        <v/>
      </c>
      <c r="BA786" s="1" t="str">
        <f t="shared" si="202"/>
        <v/>
      </c>
      <c r="BC786" s="1" t="str">
        <f t="shared" si="203"/>
        <v/>
      </c>
    </row>
    <row r="787" spans="1:55" hidden="1">
      <c r="A787" s="1" t="s">
        <v>49</v>
      </c>
      <c r="C787" s="1" t="str">
        <f t="shared" si="204"/>
        <v/>
      </c>
      <c r="E787" s="1" t="str">
        <f t="shared" si="205"/>
        <v/>
      </c>
      <c r="F787" s="1">
        <v>47900</v>
      </c>
      <c r="G787" s="1">
        <v>56100</v>
      </c>
      <c r="H787" s="1">
        <v>42700</v>
      </c>
      <c r="I787" s="1">
        <v>67200</v>
      </c>
      <c r="K787" s="33">
        <v>22400</v>
      </c>
      <c r="L787" s="33"/>
      <c r="M787" s="33">
        <v>22700</v>
      </c>
      <c r="N787" s="31">
        <v>23100</v>
      </c>
      <c r="O787" s="34">
        <v>24300</v>
      </c>
      <c r="P787" s="31">
        <v>26300</v>
      </c>
      <c r="Q787" s="36"/>
      <c r="R787" s="36">
        <v>27200</v>
      </c>
      <c r="S787" s="142">
        <v>28200</v>
      </c>
      <c r="T787" s="143">
        <v>33300</v>
      </c>
      <c r="U787" s="143">
        <v>36400</v>
      </c>
      <c r="V787" s="143"/>
      <c r="W787" s="30">
        <v>71100</v>
      </c>
      <c r="X787" s="30">
        <v>76800</v>
      </c>
      <c r="Y787" s="31">
        <v>85200</v>
      </c>
      <c r="Z787" s="31">
        <v>89900</v>
      </c>
      <c r="AA787" s="31"/>
      <c r="AB787" s="31">
        <v>95400</v>
      </c>
      <c r="AC787" s="31">
        <v>101200</v>
      </c>
      <c r="AD787" s="31">
        <v>112600</v>
      </c>
      <c r="AE787" s="30">
        <v>155900</v>
      </c>
      <c r="AF787" s="30"/>
      <c r="AG787" s="37">
        <v>164300</v>
      </c>
      <c r="AH787" s="37">
        <v>184700</v>
      </c>
      <c r="AI787" s="30">
        <v>188500</v>
      </c>
      <c r="AJ787" s="3"/>
      <c r="AK787" s="3"/>
      <c r="AL787" s="3"/>
      <c r="AO787" s="1">
        <f t="shared" si="196"/>
        <v>77700</v>
      </c>
      <c r="AP787" s="50"/>
      <c r="AQ787" s="50">
        <f t="shared" si="197"/>
        <v>77700</v>
      </c>
      <c r="AR787" s="50"/>
      <c r="AS787" s="1" t="str">
        <f t="shared" si="198"/>
        <v/>
      </c>
      <c r="AU787" s="1" t="str">
        <f t="shared" si="199"/>
        <v/>
      </c>
      <c r="AW787" s="1" t="str">
        <f t="shared" si="200"/>
        <v/>
      </c>
      <c r="AY787" s="1" t="str">
        <f t="shared" si="201"/>
        <v/>
      </c>
      <c r="BA787" s="1" t="str">
        <f t="shared" si="202"/>
        <v/>
      </c>
      <c r="BC787" s="1" t="str">
        <f t="shared" si="203"/>
        <v/>
      </c>
    </row>
    <row r="788" spans="1:55" hidden="1">
      <c r="A788" s="1" t="s">
        <v>47</v>
      </c>
      <c r="C788" s="1" t="str">
        <f t="shared" si="204"/>
        <v/>
      </c>
      <c r="E788" s="1" t="str">
        <f t="shared" si="205"/>
        <v/>
      </c>
      <c r="F788" s="1">
        <v>49300</v>
      </c>
      <c r="G788" s="1">
        <v>57800</v>
      </c>
      <c r="H788" s="1">
        <v>44000</v>
      </c>
      <c r="I788" s="1">
        <v>69200</v>
      </c>
      <c r="K788" s="31">
        <v>23100</v>
      </c>
      <c r="L788" s="31"/>
      <c r="M788" s="31">
        <v>23400</v>
      </c>
      <c r="N788" s="34">
        <v>23800</v>
      </c>
      <c r="O788" s="34">
        <v>25000</v>
      </c>
      <c r="P788" s="31">
        <v>27100</v>
      </c>
      <c r="Q788" s="36"/>
      <c r="R788" s="36">
        <v>28000</v>
      </c>
      <c r="S788" s="142">
        <v>29300</v>
      </c>
      <c r="T788" s="143">
        <v>34300</v>
      </c>
      <c r="U788" s="143">
        <v>37500</v>
      </c>
      <c r="V788" s="143"/>
      <c r="W788" s="31">
        <v>73200</v>
      </c>
      <c r="X788" s="31">
        <v>79100</v>
      </c>
      <c r="Y788" s="31">
        <v>87800</v>
      </c>
      <c r="Z788" s="31">
        <v>92600</v>
      </c>
      <c r="AA788" s="31"/>
      <c r="AB788" s="31">
        <v>98300</v>
      </c>
      <c r="AC788" s="37">
        <v>104200</v>
      </c>
      <c r="AD788" s="37">
        <v>116000</v>
      </c>
      <c r="AE788" s="30">
        <v>160600</v>
      </c>
      <c r="AF788" s="30"/>
      <c r="AG788" s="30">
        <v>169200</v>
      </c>
      <c r="AH788" s="30">
        <v>190200</v>
      </c>
      <c r="AI788" s="30">
        <v>194200</v>
      </c>
      <c r="AJ788" s="3"/>
      <c r="AK788" s="3"/>
      <c r="AL788" s="3"/>
      <c r="AO788" s="1">
        <f t="shared" si="196"/>
        <v>80000</v>
      </c>
      <c r="AP788" s="50"/>
      <c r="AQ788" s="50">
        <f t="shared" si="197"/>
        <v>80000</v>
      </c>
      <c r="AR788" s="50"/>
      <c r="AS788" s="1" t="str">
        <f t="shared" si="198"/>
        <v/>
      </c>
      <c r="AU788" s="1" t="str">
        <f t="shared" si="199"/>
        <v/>
      </c>
      <c r="AW788" s="1" t="str">
        <f t="shared" si="200"/>
        <v/>
      </c>
      <c r="AY788" s="1" t="str">
        <f t="shared" si="201"/>
        <v/>
      </c>
      <c r="BA788" s="1" t="str">
        <f t="shared" si="202"/>
        <v/>
      </c>
      <c r="BC788" s="1" t="str">
        <f t="shared" si="203"/>
        <v/>
      </c>
    </row>
    <row r="789" spans="1:55" hidden="1">
      <c r="A789" s="1" t="s">
        <v>48</v>
      </c>
      <c r="C789" s="1" t="str">
        <f t="shared" si="204"/>
        <v/>
      </c>
      <c r="E789" s="1" t="str">
        <f t="shared" si="205"/>
        <v/>
      </c>
      <c r="F789" s="1">
        <v>50800</v>
      </c>
      <c r="G789" s="1">
        <v>59500</v>
      </c>
      <c r="H789" s="1">
        <v>45300</v>
      </c>
      <c r="I789" s="1">
        <v>71300</v>
      </c>
      <c r="K789" s="30">
        <v>23800</v>
      </c>
      <c r="L789" s="30"/>
      <c r="M789" s="30">
        <v>24100</v>
      </c>
      <c r="N789" s="34">
        <v>24500</v>
      </c>
      <c r="O789" s="34">
        <v>25800</v>
      </c>
      <c r="P789" s="31">
        <v>27900</v>
      </c>
      <c r="Q789" s="36"/>
      <c r="R789" s="36">
        <v>28800</v>
      </c>
      <c r="S789" s="142">
        <v>30200</v>
      </c>
      <c r="T789" s="143">
        <v>35300</v>
      </c>
      <c r="U789" s="143">
        <v>38600</v>
      </c>
      <c r="V789" s="143"/>
      <c r="W789" s="31">
        <v>75400</v>
      </c>
      <c r="X789" s="31">
        <v>81500</v>
      </c>
      <c r="Y789" s="30">
        <v>90400</v>
      </c>
      <c r="Z789" s="30">
        <v>95400</v>
      </c>
      <c r="AA789" s="30"/>
      <c r="AB789" s="30">
        <v>101200</v>
      </c>
      <c r="AC789" s="37">
        <v>107300</v>
      </c>
      <c r="AD789" s="37">
        <v>119500</v>
      </c>
      <c r="AE789" s="30">
        <v>165400</v>
      </c>
      <c r="AF789" s="30"/>
      <c r="AG789" s="37">
        <v>174300</v>
      </c>
      <c r="AH789" s="37">
        <v>195900</v>
      </c>
      <c r="AI789" s="37">
        <v>200000</v>
      </c>
      <c r="AJ789" s="3"/>
      <c r="AK789" s="3"/>
      <c r="AL789" s="3"/>
      <c r="AO789" s="1">
        <f t="shared" si="196"/>
        <v>82400</v>
      </c>
      <c r="AP789" s="50"/>
      <c r="AQ789" s="50">
        <f t="shared" si="197"/>
        <v>82400</v>
      </c>
      <c r="AR789" s="50"/>
      <c r="AS789" s="1" t="str">
        <f t="shared" si="198"/>
        <v/>
      </c>
      <c r="AU789" s="1" t="str">
        <f t="shared" si="199"/>
        <v/>
      </c>
      <c r="AW789" s="1" t="str">
        <f t="shared" si="200"/>
        <v/>
      </c>
      <c r="AY789" s="1" t="str">
        <f t="shared" si="201"/>
        <v/>
      </c>
      <c r="BA789" s="1" t="str">
        <f t="shared" si="202"/>
        <v/>
      </c>
      <c r="BC789" s="1" t="str">
        <f t="shared" si="203"/>
        <v/>
      </c>
    </row>
    <row r="790" spans="1:55" hidden="1">
      <c r="C790" s="1" t="str">
        <f t="shared" si="204"/>
        <v/>
      </c>
      <c r="E790" s="1" t="str">
        <f t="shared" si="205"/>
        <v/>
      </c>
      <c r="F790" s="1">
        <v>52300</v>
      </c>
      <c r="G790" s="1">
        <v>61300</v>
      </c>
      <c r="H790" s="1">
        <v>46700</v>
      </c>
      <c r="I790" s="1">
        <v>73400</v>
      </c>
      <c r="K790" s="31">
        <v>24500</v>
      </c>
      <c r="L790" s="31"/>
      <c r="M790" s="31">
        <v>24800</v>
      </c>
      <c r="N790" s="31">
        <v>25200</v>
      </c>
      <c r="O790" s="31">
        <v>26600</v>
      </c>
      <c r="P790" s="31">
        <v>28700</v>
      </c>
      <c r="Q790" s="36"/>
      <c r="R790" s="36">
        <v>29700</v>
      </c>
      <c r="S790" s="142">
        <v>31100</v>
      </c>
      <c r="T790" s="143">
        <v>36400</v>
      </c>
      <c r="U790" s="143">
        <v>39800</v>
      </c>
      <c r="V790" s="143"/>
      <c r="W790" s="31">
        <v>77700</v>
      </c>
      <c r="X790" s="31">
        <v>83900</v>
      </c>
      <c r="Y790" s="31">
        <v>93100</v>
      </c>
      <c r="Z790" s="31">
        <v>98300</v>
      </c>
      <c r="AA790" s="31"/>
      <c r="AB790" s="31">
        <v>104200</v>
      </c>
      <c r="AC790" s="37">
        <v>110500</v>
      </c>
      <c r="AD790" s="37">
        <v>123100</v>
      </c>
      <c r="AE790" s="30">
        <v>170400</v>
      </c>
      <c r="AF790" s="30"/>
      <c r="AG790" s="30">
        <v>179500</v>
      </c>
      <c r="AH790" s="30">
        <v>201800</v>
      </c>
      <c r="AI790" s="37">
        <v>206000</v>
      </c>
      <c r="AJ790" s="3"/>
      <c r="AK790" s="3"/>
      <c r="AL790" s="3"/>
      <c r="AO790" s="1">
        <f t="shared" si="196"/>
        <v>84900</v>
      </c>
      <c r="AP790" s="50"/>
      <c r="AQ790" s="50">
        <f t="shared" si="197"/>
        <v>84900</v>
      </c>
      <c r="AR790" s="50"/>
      <c r="AS790" s="1" t="str">
        <f t="shared" si="198"/>
        <v/>
      </c>
      <c r="AU790" s="1" t="str">
        <f t="shared" si="199"/>
        <v/>
      </c>
      <c r="AW790" s="1" t="str">
        <f t="shared" si="200"/>
        <v/>
      </c>
      <c r="AY790" s="1" t="str">
        <f t="shared" si="201"/>
        <v/>
      </c>
      <c r="BA790" s="1" t="str">
        <f t="shared" si="202"/>
        <v/>
      </c>
      <c r="BC790" s="1" t="str">
        <f t="shared" si="203"/>
        <v/>
      </c>
    </row>
    <row r="791" spans="1:55" hidden="1">
      <c r="C791" s="1" t="str">
        <f t="shared" si="204"/>
        <v/>
      </c>
      <c r="E791" s="1" t="str">
        <f t="shared" si="205"/>
        <v/>
      </c>
      <c r="F791" s="1">
        <v>53900</v>
      </c>
      <c r="G791" s="1">
        <v>63100</v>
      </c>
      <c r="H791" s="1">
        <v>48100</v>
      </c>
      <c r="I791" s="1">
        <v>75600</v>
      </c>
      <c r="K791" s="31">
        <v>25200</v>
      </c>
      <c r="L791" s="31"/>
      <c r="M791" s="31">
        <v>25500</v>
      </c>
      <c r="N791" s="34">
        <v>26000</v>
      </c>
      <c r="O791" s="30">
        <v>27400</v>
      </c>
      <c r="P791" s="31">
        <v>29600</v>
      </c>
      <c r="Q791" s="36"/>
      <c r="R791" s="36">
        <v>30600</v>
      </c>
      <c r="S791" s="142">
        <v>32000</v>
      </c>
      <c r="T791" s="143">
        <v>37500</v>
      </c>
      <c r="U791" s="143">
        <v>41000</v>
      </c>
      <c r="V791" s="143"/>
      <c r="W791" s="31">
        <v>80000</v>
      </c>
      <c r="X791" s="31">
        <v>86400</v>
      </c>
      <c r="Y791" s="30">
        <v>95900</v>
      </c>
      <c r="Z791" s="30">
        <v>101200</v>
      </c>
      <c r="AA791" s="30"/>
      <c r="AB791" s="30">
        <v>107300</v>
      </c>
      <c r="AC791" s="30">
        <v>113800</v>
      </c>
      <c r="AD791" s="30">
        <v>126800</v>
      </c>
      <c r="AE791" s="30">
        <v>175500</v>
      </c>
      <c r="AF791" s="30"/>
      <c r="AG791" s="30">
        <v>184900</v>
      </c>
      <c r="AH791" s="30">
        <v>207900</v>
      </c>
      <c r="AI791" s="31">
        <v>212200</v>
      </c>
      <c r="AJ791" s="3"/>
      <c r="AK791" s="3"/>
      <c r="AL791" s="3"/>
      <c r="AO791" s="1">
        <f t="shared" si="196"/>
        <v>87400</v>
      </c>
      <c r="AP791" s="50"/>
      <c r="AQ791" s="50">
        <f t="shared" si="197"/>
        <v>87400</v>
      </c>
      <c r="AR791" s="50"/>
      <c r="AS791" s="1" t="str">
        <f t="shared" si="198"/>
        <v/>
      </c>
      <c r="AU791" s="1" t="str">
        <f t="shared" si="199"/>
        <v/>
      </c>
      <c r="AW791" s="1" t="str">
        <f t="shared" si="200"/>
        <v/>
      </c>
      <c r="AY791" s="1" t="str">
        <f t="shared" si="201"/>
        <v/>
      </c>
      <c r="BA791" s="1" t="str">
        <f t="shared" si="202"/>
        <v/>
      </c>
      <c r="BC791" s="1" t="str">
        <f t="shared" si="203"/>
        <v/>
      </c>
    </row>
    <row r="792" spans="1:55" hidden="1">
      <c r="C792" s="1" t="str">
        <f t="shared" si="204"/>
        <v/>
      </c>
      <c r="E792" s="1" t="str">
        <f t="shared" si="205"/>
        <v/>
      </c>
      <c r="F792" s="1">
        <v>55500</v>
      </c>
      <c r="G792" s="1">
        <v>65000</v>
      </c>
      <c r="H792" s="1">
        <v>49500</v>
      </c>
      <c r="I792" s="1">
        <v>77900</v>
      </c>
      <c r="K792" s="31">
        <v>26000</v>
      </c>
      <c r="L792" s="31"/>
      <c r="M792" s="31">
        <v>26300</v>
      </c>
      <c r="N792" s="34">
        <v>26800</v>
      </c>
      <c r="O792" s="31">
        <v>28200</v>
      </c>
      <c r="P792" s="31">
        <v>30500</v>
      </c>
      <c r="Q792" s="36"/>
      <c r="R792" s="36">
        <v>31500</v>
      </c>
      <c r="S792" s="142">
        <v>33000</v>
      </c>
      <c r="T792" s="143">
        <v>38600</v>
      </c>
      <c r="U792" s="143">
        <v>42200</v>
      </c>
      <c r="V792" s="143"/>
      <c r="W792" s="31">
        <v>82400</v>
      </c>
      <c r="X792" s="31">
        <v>89000</v>
      </c>
      <c r="Y792" s="31">
        <v>98800</v>
      </c>
      <c r="Z792" s="31">
        <v>104200</v>
      </c>
      <c r="AA792" s="31"/>
      <c r="AB792" s="31">
        <v>110500</v>
      </c>
      <c r="AC792" s="37">
        <v>117200</v>
      </c>
      <c r="AD792" s="37">
        <v>130600</v>
      </c>
      <c r="AE792" s="30">
        <v>180800</v>
      </c>
      <c r="AF792" s="30"/>
      <c r="AG792" s="37">
        <v>190400</v>
      </c>
      <c r="AH792" s="37">
        <v>214100</v>
      </c>
      <c r="AI792" s="30">
        <v>218600</v>
      </c>
      <c r="AJ792" s="3"/>
      <c r="AK792" s="3"/>
      <c r="AL792" s="3"/>
      <c r="AO792" s="1">
        <f t="shared" si="196"/>
        <v>90000</v>
      </c>
      <c r="AP792" s="50"/>
      <c r="AQ792" s="50">
        <f t="shared" si="197"/>
        <v>90000</v>
      </c>
      <c r="AR792" s="50"/>
      <c r="AS792" s="1" t="str">
        <f t="shared" si="198"/>
        <v/>
      </c>
      <c r="AU792" s="1" t="str">
        <f t="shared" si="199"/>
        <v/>
      </c>
      <c r="AW792" s="1" t="str">
        <f t="shared" si="200"/>
        <v/>
      </c>
      <c r="AY792" s="1" t="str">
        <f t="shared" si="201"/>
        <v/>
      </c>
      <c r="BA792" s="1" t="str">
        <f t="shared" si="202"/>
        <v/>
      </c>
      <c r="BC792" s="1" t="str">
        <f t="shared" si="203"/>
        <v/>
      </c>
    </row>
    <row r="793" spans="1:55" hidden="1">
      <c r="C793" s="1" t="str">
        <f t="shared" si="204"/>
        <v/>
      </c>
      <c r="E793" s="1" t="str">
        <f t="shared" si="205"/>
        <v/>
      </c>
      <c r="F793" s="1">
        <v>57200</v>
      </c>
      <c r="G793" s="1">
        <v>67000</v>
      </c>
      <c r="H793" s="1">
        <v>51000</v>
      </c>
      <c r="I793" s="1">
        <v>80200</v>
      </c>
      <c r="K793" s="31">
        <v>26800</v>
      </c>
      <c r="L793" s="31"/>
      <c r="M793" s="31">
        <v>27100</v>
      </c>
      <c r="N793" s="31">
        <v>27600</v>
      </c>
      <c r="O793" s="31">
        <v>29000</v>
      </c>
      <c r="P793" s="31">
        <v>31400</v>
      </c>
      <c r="Q793" s="36"/>
      <c r="R793" s="36">
        <v>32400</v>
      </c>
      <c r="S793" s="142">
        <v>34000</v>
      </c>
      <c r="T793" s="143">
        <v>39800</v>
      </c>
      <c r="U793" s="143">
        <v>43500</v>
      </c>
      <c r="V793" s="143"/>
      <c r="W793" s="31">
        <v>84900</v>
      </c>
      <c r="X793" s="31">
        <v>91700</v>
      </c>
      <c r="Y793" s="37">
        <v>101800</v>
      </c>
      <c r="Z793" s="37">
        <v>107300</v>
      </c>
      <c r="AA793" s="37"/>
      <c r="AB793" s="37">
        <v>113800</v>
      </c>
      <c r="AC793" s="30">
        <v>120700</v>
      </c>
      <c r="AD793" s="30">
        <v>134500</v>
      </c>
      <c r="AE793" s="30">
        <v>186200</v>
      </c>
      <c r="AF793" s="30"/>
      <c r="AG793" s="37">
        <v>196100</v>
      </c>
      <c r="AH793" s="37"/>
      <c r="AI793" s="30"/>
      <c r="AJ793" s="3"/>
      <c r="AK793" s="3"/>
      <c r="AL793" s="3"/>
      <c r="AO793" s="1">
        <f t="shared" si="196"/>
        <v>92700</v>
      </c>
      <c r="AP793" s="50"/>
      <c r="AQ793" s="50">
        <f t="shared" si="197"/>
        <v>92700</v>
      </c>
      <c r="AR793" s="50"/>
      <c r="AS793" s="1" t="str">
        <f t="shared" si="198"/>
        <v/>
      </c>
      <c r="AU793" s="1" t="str">
        <f t="shared" si="199"/>
        <v/>
      </c>
      <c r="AW793" s="1" t="str">
        <f t="shared" si="200"/>
        <v/>
      </c>
      <c r="AY793" s="1" t="str">
        <f t="shared" si="201"/>
        <v/>
      </c>
      <c r="BA793" s="1" t="str">
        <f t="shared" si="202"/>
        <v/>
      </c>
      <c r="BC793" s="1" t="str">
        <f t="shared" si="203"/>
        <v/>
      </c>
    </row>
    <row r="794" spans="1:55" hidden="1">
      <c r="C794" s="1" t="str">
        <f t="shared" si="204"/>
        <v/>
      </c>
      <c r="E794" s="1" t="str">
        <f t="shared" si="205"/>
        <v/>
      </c>
      <c r="F794" s="1">
        <v>58900</v>
      </c>
      <c r="G794" s="1">
        <v>69000</v>
      </c>
      <c r="H794" s="1">
        <v>52500</v>
      </c>
      <c r="I794" s="1">
        <v>82600</v>
      </c>
      <c r="K794" s="31">
        <v>27600</v>
      </c>
      <c r="L794" s="31"/>
      <c r="M794" s="31">
        <v>27900</v>
      </c>
      <c r="N794" s="30">
        <v>28400</v>
      </c>
      <c r="O794" s="31">
        <v>29900</v>
      </c>
      <c r="P794" s="31">
        <v>32300</v>
      </c>
      <c r="Q794" s="36"/>
      <c r="R794" s="36">
        <v>33400</v>
      </c>
      <c r="S794" s="142">
        <v>35000</v>
      </c>
      <c r="T794" s="143">
        <v>41000</v>
      </c>
      <c r="U794" s="143">
        <v>44800</v>
      </c>
      <c r="V794" s="143"/>
      <c r="W794" s="31">
        <v>87400</v>
      </c>
      <c r="X794" s="31">
        <v>94500</v>
      </c>
      <c r="Y794" s="37">
        <v>104900</v>
      </c>
      <c r="Z794" s="37">
        <v>110500</v>
      </c>
      <c r="AA794" s="37"/>
      <c r="AB794" s="37">
        <v>117200</v>
      </c>
      <c r="AC794" s="37">
        <v>124300</v>
      </c>
      <c r="AD794" s="37">
        <v>138500</v>
      </c>
      <c r="AE794" s="30">
        <v>191800</v>
      </c>
      <c r="AF794" s="30"/>
      <c r="AG794" s="31">
        <v>202000</v>
      </c>
      <c r="AH794" s="31"/>
      <c r="AI794" s="148"/>
      <c r="AJ794" s="3"/>
      <c r="AK794" s="3"/>
      <c r="AL794" s="3"/>
      <c r="AO794" s="1">
        <f t="shared" si="196"/>
        <v>95500</v>
      </c>
      <c r="AP794" s="50"/>
      <c r="AQ794" s="50">
        <f t="shared" si="197"/>
        <v>95500</v>
      </c>
      <c r="AR794" s="50"/>
      <c r="AS794" s="1" t="str">
        <f t="shared" si="198"/>
        <v/>
      </c>
      <c r="AU794" s="1" t="str">
        <f t="shared" si="199"/>
        <v/>
      </c>
      <c r="AW794" s="1" t="str">
        <f t="shared" si="200"/>
        <v/>
      </c>
      <c r="AY794" s="1" t="str">
        <f t="shared" si="201"/>
        <v/>
      </c>
      <c r="BA794" s="1" t="str">
        <f t="shared" si="202"/>
        <v/>
      </c>
      <c r="BC794" s="1" t="str">
        <f t="shared" si="203"/>
        <v/>
      </c>
    </row>
    <row r="795" spans="1:55" hidden="1">
      <c r="C795" s="1" t="str">
        <f t="shared" si="204"/>
        <v/>
      </c>
      <c r="E795" s="1" t="str">
        <f t="shared" si="205"/>
        <v/>
      </c>
      <c r="F795" s="1">
        <v>60700</v>
      </c>
      <c r="G795" s="1">
        <v>71100</v>
      </c>
      <c r="H795" s="1">
        <v>54100</v>
      </c>
      <c r="I795" s="1">
        <v>85100</v>
      </c>
      <c r="K795" s="31">
        <v>28400</v>
      </c>
      <c r="L795" s="31"/>
      <c r="M795" s="31">
        <v>28700</v>
      </c>
      <c r="N795" s="31">
        <v>29300</v>
      </c>
      <c r="O795" s="31">
        <v>30800</v>
      </c>
      <c r="P795" s="31">
        <v>33300</v>
      </c>
      <c r="Q795" s="36"/>
      <c r="R795" s="36">
        <v>34400</v>
      </c>
      <c r="S795" s="142">
        <v>36100</v>
      </c>
      <c r="T795" s="143">
        <v>42200</v>
      </c>
      <c r="U795" s="143">
        <v>46100</v>
      </c>
      <c r="V795" s="143"/>
      <c r="W795" s="31">
        <v>90000</v>
      </c>
      <c r="X795" s="31">
        <v>97300</v>
      </c>
      <c r="Y795" s="37">
        <v>108000</v>
      </c>
      <c r="Z795" s="37">
        <v>113800</v>
      </c>
      <c r="AA795" s="37"/>
      <c r="AB795" s="37">
        <v>120700</v>
      </c>
      <c r="AC795" s="37">
        <v>128000</v>
      </c>
      <c r="AD795" s="37">
        <v>142700</v>
      </c>
      <c r="AE795" s="30">
        <v>197600</v>
      </c>
      <c r="AF795" s="30"/>
      <c r="AG795" s="30">
        <v>208100</v>
      </c>
      <c r="AH795" s="30"/>
      <c r="AI795" s="148"/>
      <c r="AJ795" s="3"/>
      <c r="AK795" s="3"/>
      <c r="AL795" s="3"/>
      <c r="AO795" s="1">
        <f t="shared" si="196"/>
        <v>98400</v>
      </c>
      <c r="AP795" s="50"/>
      <c r="AQ795" s="50">
        <f t="shared" si="197"/>
        <v>98400</v>
      </c>
      <c r="AR795" s="50"/>
      <c r="AS795" s="1" t="str">
        <f t="shared" si="198"/>
        <v/>
      </c>
      <c r="AU795" s="1" t="str">
        <f t="shared" si="199"/>
        <v/>
      </c>
      <c r="AW795" s="1" t="str">
        <f t="shared" si="200"/>
        <v/>
      </c>
      <c r="AY795" s="1" t="str">
        <f t="shared" si="201"/>
        <v/>
      </c>
      <c r="BA795" s="1" t="str">
        <f t="shared" si="202"/>
        <v/>
      </c>
      <c r="BC795" s="1" t="str">
        <f t="shared" si="203"/>
        <v/>
      </c>
    </row>
    <row r="796" spans="1:55" hidden="1">
      <c r="C796" s="1" t="str">
        <f t="shared" si="204"/>
        <v/>
      </c>
      <c r="E796" s="1" t="str">
        <f t="shared" si="205"/>
        <v/>
      </c>
      <c r="F796" s="1">
        <v>62500</v>
      </c>
      <c r="G796" s="1">
        <v>73200</v>
      </c>
      <c r="H796" s="1">
        <v>55700</v>
      </c>
      <c r="I796" s="1">
        <v>87700</v>
      </c>
      <c r="K796" s="31">
        <v>29300</v>
      </c>
      <c r="L796" s="31"/>
      <c r="M796" s="31">
        <v>29600</v>
      </c>
      <c r="N796" s="31">
        <v>30200</v>
      </c>
      <c r="O796" s="31">
        <v>31700</v>
      </c>
      <c r="P796" s="31">
        <v>34300</v>
      </c>
      <c r="Q796" s="36"/>
      <c r="R796" s="36">
        <v>35400</v>
      </c>
      <c r="S796" s="142">
        <v>37200</v>
      </c>
      <c r="T796" s="143">
        <v>43500</v>
      </c>
      <c r="U796" s="143">
        <v>47500</v>
      </c>
      <c r="V796" s="143"/>
      <c r="W796" s="31">
        <v>92700</v>
      </c>
      <c r="X796" s="31">
        <v>100200</v>
      </c>
      <c r="Y796" s="30">
        <v>111200</v>
      </c>
      <c r="Z796" s="30">
        <v>117200</v>
      </c>
      <c r="AA796" s="30"/>
      <c r="AB796" s="30">
        <v>124300</v>
      </c>
      <c r="AC796" s="37">
        <v>131800</v>
      </c>
      <c r="AD796" s="37">
        <v>147000</v>
      </c>
      <c r="AE796" s="34">
        <v>203500</v>
      </c>
      <c r="AF796" s="34"/>
      <c r="AG796" s="30"/>
      <c r="AH796" s="30"/>
      <c r="AI796" s="148"/>
      <c r="AJ796" s="3"/>
      <c r="AK796" s="3"/>
      <c r="AL796" s="3"/>
      <c r="AO796" s="1">
        <f t="shared" si="196"/>
        <v>101400</v>
      </c>
      <c r="AP796" s="50"/>
      <c r="AQ796" s="50">
        <f t="shared" si="197"/>
        <v>101400</v>
      </c>
      <c r="AR796" s="50"/>
      <c r="AS796" s="1" t="str">
        <f t="shared" si="198"/>
        <v/>
      </c>
      <c r="AU796" s="1" t="str">
        <f t="shared" si="199"/>
        <v/>
      </c>
      <c r="AW796" s="1" t="str">
        <f t="shared" si="200"/>
        <v/>
      </c>
      <c r="AY796" s="1" t="str">
        <f t="shared" si="201"/>
        <v/>
      </c>
      <c r="BA796" s="1" t="str">
        <f t="shared" si="202"/>
        <v/>
      </c>
      <c r="BC796" s="1" t="str">
        <f t="shared" si="203"/>
        <v/>
      </c>
    </row>
    <row r="797" spans="1:55" hidden="1">
      <c r="C797" s="1" t="str">
        <f t="shared" si="204"/>
        <v/>
      </c>
      <c r="E797" s="1" t="str">
        <f t="shared" si="205"/>
        <v/>
      </c>
      <c r="F797" s="1">
        <v>64400</v>
      </c>
      <c r="G797" s="1">
        <v>75400</v>
      </c>
      <c r="H797" s="1">
        <v>57400</v>
      </c>
      <c r="I797" s="1">
        <v>90300</v>
      </c>
      <c r="K797" s="31">
        <v>30200</v>
      </c>
      <c r="L797" s="31"/>
      <c r="M797" s="31">
        <v>30500</v>
      </c>
      <c r="N797" s="31">
        <v>31100</v>
      </c>
      <c r="O797" s="31">
        <v>32700</v>
      </c>
      <c r="P797" s="31">
        <v>35300</v>
      </c>
      <c r="Q797" s="36"/>
      <c r="R797" s="36">
        <v>36500</v>
      </c>
      <c r="S797" s="142">
        <v>38300</v>
      </c>
      <c r="T797" s="143">
        <v>44800</v>
      </c>
      <c r="U797" s="143">
        <v>48900</v>
      </c>
      <c r="V797" s="143"/>
      <c r="W797" s="31">
        <v>95500</v>
      </c>
      <c r="X797" s="31">
        <v>103200</v>
      </c>
      <c r="Y797" s="30">
        <v>114500</v>
      </c>
      <c r="Z797" s="30">
        <v>120700</v>
      </c>
      <c r="AA797" s="30"/>
      <c r="AB797" s="30">
        <v>128000</v>
      </c>
      <c r="AC797" s="30">
        <v>135800</v>
      </c>
      <c r="AD797" s="30">
        <v>151400</v>
      </c>
      <c r="AE797" s="34"/>
      <c r="AF797" s="34"/>
      <c r="AG797" s="148"/>
      <c r="AH797" s="148"/>
      <c r="AI797" s="148"/>
      <c r="AJ797" s="3"/>
      <c r="AK797" s="3"/>
      <c r="AL797" s="3"/>
      <c r="AO797" s="1">
        <f t="shared" si="196"/>
        <v>104400</v>
      </c>
      <c r="AP797" s="50"/>
      <c r="AQ797" s="50">
        <f t="shared" si="197"/>
        <v>104400</v>
      </c>
      <c r="AR797" s="50"/>
      <c r="AS797" s="1" t="str">
        <f t="shared" si="198"/>
        <v/>
      </c>
      <c r="AU797" s="1" t="str">
        <f t="shared" si="199"/>
        <v/>
      </c>
      <c r="AW797" s="1" t="str">
        <f t="shared" si="200"/>
        <v/>
      </c>
      <c r="AY797" s="1" t="str">
        <f t="shared" si="201"/>
        <v/>
      </c>
      <c r="BA797" s="1" t="str">
        <f t="shared" si="202"/>
        <v/>
      </c>
      <c r="BC797" s="1" t="str">
        <f t="shared" si="203"/>
        <v/>
      </c>
    </row>
    <row r="798" spans="1:55" hidden="1">
      <c r="C798" s="1" t="str">
        <f t="shared" si="204"/>
        <v/>
      </c>
      <c r="E798" s="1" t="str">
        <f t="shared" si="205"/>
        <v/>
      </c>
      <c r="F798" s="1">
        <v>66300</v>
      </c>
      <c r="G798" s="1">
        <v>77700</v>
      </c>
      <c r="H798" s="1">
        <v>59100</v>
      </c>
      <c r="I798" s="1">
        <v>93000</v>
      </c>
      <c r="K798" s="34">
        <v>31100</v>
      </c>
      <c r="L798" s="34"/>
      <c r="M798" s="34">
        <v>31400</v>
      </c>
      <c r="N798" s="31">
        <v>32000</v>
      </c>
      <c r="O798" s="31">
        <v>33700</v>
      </c>
      <c r="P798" s="31">
        <v>36400</v>
      </c>
      <c r="Q798" s="36"/>
      <c r="R798" s="36">
        <v>37600</v>
      </c>
      <c r="S798" s="142">
        <v>39400</v>
      </c>
      <c r="T798" s="143">
        <v>46100</v>
      </c>
      <c r="U798" s="143">
        <v>50400</v>
      </c>
      <c r="V798" s="143"/>
      <c r="W798" s="31">
        <v>98400</v>
      </c>
      <c r="X798" s="31">
        <v>106300</v>
      </c>
      <c r="Y798" s="30">
        <v>117900</v>
      </c>
      <c r="Z798" s="30">
        <v>124300</v>
      </c>
      <c r="AA798" s="30"/>
      <c r="AB798" s="30">
        <v>131800</v>
      </c>
      <c r="AC798" s="37">
        <v>139900</v>
      </c>
      <c r="AD798" s="37">
        <v>155900</v>
      </c>
      <c r="AE798" s="30"/>
      <c r="AF798" s="30"/>
      <c r="AG798" s="148"/>
      <c r="AH798" s="148"/>
      <c r="AI798" s="148"/>
      <c r="AJ798" s="3"/>
      <c r="AK798" s="3"/>
      <c r="AL798" s="3"/>
      <c r="AO798" s="1">
        <f t="shared" si="196"/>
        <v>107500</v>
      </c>
      <c r="AP798" s="50"/>
      <c r="AQ798" s="50">
        <f t="shared" si="197"/>
        <v>107500</v>
      </c>
      <c r="AR798" s="50"/>
      <c r="AS798" s="1" t="str">
        <f t="shared" si="198"/>
        <v/>
      </c>
      <c r="AU798" s="1" t="str">
        <f t="shared" si="199"/>
        <v/>
      </c>
      <c r="AW798" s="1" t="str">
        <f t="shared" si="200"/>
        <v/>
      </c>
      <c r="AY798" s="1" t="str">
        <f t="shared" si="201"/>
        <v/>
      </c>
      <c r="BA798" s="1" t="str">
        <f t="shared" si="202"/>
        <v/>
      </c>
      <c r="BC798" s="1" t="str">
        <f t="shared" si="203"/>
        <v/>
      </c>
    </row>
    <row r="799" spans="1:55" hidden="1">
      <c r="C799" s="1" t="str">
        <f t="shared" si="204"/>
        <v/>
      </c>
      <c r="E799" s="1" t="str">
        <f t="shared" si="205"/>
        <v/>
      </c>
      <c r="F799" s="31">
        <v>68300</v>
      </c>
      <c r="G799" s="35">
        <v>80000</v>
      </c>
      <c r="H799" s="30">
        <v>60900</v>
      </c>
      <c r="I799" s="31">
        <v>95800</v>
      </c>
      <c r="J799" s="31"/>
      <c r="K799" s="34">
        <v>32000</v>
      </c>
      <c r="L799" s="34"/>
      <c r="M799" s="34">
        <v>32300</v>
      </c>
      <c r="N799" s="31">
        <v>33000</v>
      </c>
      <c r="O799" s="31">
        <v>34700</v>
      </c>
      <c r="P799" s="30">
        <v>37500</v>
      </c>
      <c r="Q799" s="35"/>
      <c r="R799" s="35">
        <v>38700</v>
      </c>
      <c r="S799" s="142">
        <v>40600</v>
      </c>
      <c r="T799" s="144">
        <v>47500</v>
      </c>
      <c r="U799" s="144">
        <v>51900</v>
      </c>
      <c r="V799" s="144"/>
      <c r="W799" s="37">
        <v>101400</v>
      </c>
      <c r="X799" s="37">
        <v>109500</v>
      </c>
      <c r="Y799" s="37">
        <v>121400</v>
      </c>
      <c r="Z799" s="37">
        <v>128000</v>
      </c>
      <c r="AA799" s="37"/>
      <c r="AB799" s="37">
        <v>135800</v>
      </c>
      <c r="AC799" s="37">
        <v>144100</v>
      </c>
      <c r="AD799" s="37">
        <v>160600</v>
      </c>
      <c r="AE799" s="148"/>
      <c r="AF799" s="148"/>
      <c r="AG799" s="148"/>
      <c r="AH799" s="148"/>
      <c r="AI799" s="148"/>
      <c r="AJ799" s="3"/>
      <c r="AK799" s="3"/>
      <c r="AL799" s="3"/>
      <c r="AO799" s="1">
        <f t="shared" si="196"/>
        <v>110700</v>
      </c>
      <c r="AP799" s="50"/>
      <c r="AQ799" s="50">
        <f t="shared" si="197"/>
        <v>110700</v>
      </c>
      <c r="AR799" s="50"/>
      <c r="AS799" s="1" t="str">
        <f t="shared" si="198"/>
        <v/>
      </c>
      <c r="AU799" s="1" t="str">
        <f t="shared" si="199"/>
        <v/>
      </c>
      <c r="AW799" s="1" t="str">
        <f t="shared" si="200"/>
        <v/>
      </c>
      <c r="AY799" s="1" t="str">
        <f t="shared" si="201"/>
        <v/>
      </c>
      <c r="BA799" s="1" t="str">
        <f t="shared" si="202"/>
        <v/>
      </c>
      <c r="BC799" s="1" t="str">
        <f t="shared" si="203"/>
        <v/>
      </c>
    </row>
    <row r="800" spans="1:55" hidden="1">
      <c r="C800" s="1" t="str">
        <f t="shared" si="204"/>
        <v/>
      </c>
      <c r="E800" s="1" t="str">
        <f t="shared" si="205"/>
        <v/>
      </c>
      <c r="F800" s="31">
        <v>70300</v>
      </c>
      <c r="G800" s="36">
        <v>82400</v>
      </c>
      <c r="H800" s="31">
        <v>62700</v>
      </c>
      <c r="I800" s="31">
        <v>98700</v>
      </c>
      <c r="J800" s="31"/>
      <c r="K800" s="31">
        <v>33000</v>
      </c>
      <c r="L800" s="31"/>
      <c r="M800" s="31">
        <v>33300</v>
      </c>
      <c r="N800" s="31">
        <v>34000</v>
      </c>
      <c r="O800" s="31">
        <v>35700</v>
      </c>
      <c r="P800" s="31">
        <v>38600</v>
      </c>
      <c r="Q800" s="36"/>
      <c r="R800" s="36">
        <v>39900</v>
      </c>
      <c r="S800" s="142">
        <v>41800</v>
      </c>
      <c r="T800" s="143">
        <v>48900</v>
      </c>
      <c r="U800" s="143">
        <v>53500</v>
      </c>
      <c r="V800" s="143"/>
      <c r="W800" s="37">
        <v>104400</v>
      </c>
      <c r="X800" s="37">
        <v>112800</v>
      </c>
      <c r="Y800" s="37">
        <v>125000</v>
      </c>
      <c r="Z800" s="37">
        <v>131800</v>
      </c>
      <c r="AA800" s="37"/>
      <c r="AB800" s="37">
        <v>139900</v>
      </c>
      <c r="AC800" s="37">
        <v>148400</v>
      </c>
      <c r="AD800" s="37">
        <v>165400</v>
      </c>
      <c r="AE800" s="148"/>
      <c r="AF800" s="148"/>
      <c r="AG800" s="148"/>
      <c r="AH800" s="148"/>
      <c r="AI800" s="148"/>
      <c r="AJ800" s="3"/>
      <c r="AK800" s="3"/>
      <c r="AL800" s="3"/>
      <c r="AO800" s="1">
        <f t="shared" si="196"/>
        <v>114000</v>
      </c>
      <c r="AP800" s="50"/>
      <c r="AQ800" s="50">
        <f t="shared" si="197"/>
        <v>114000</v>
      </c>
      <c r="AR800" s="50"/>
      <c r="AS800" s="1" t="str">
        <f t="shared" si="198"/>
        <v/>
      </c>
      <c r="AU800" s="1" t="str">
        <f t="shared" si="199"/>
        <v/>
      </c>
      <c r="AW800" s="1" t="str">
        <f t="shared" si="200"/>
        <v/>
      </c>
      <c r="AY800" s="1" t="str">
        <f t="shared" si="201"/>
        <v/>
      </c>
      <c r="BA800" s="1" t="str">
        <f t="shared" si="202"/>
        <v/>
      </c>
      <c r="BC800" s="1" t="str">
        <f t="shared" si="203"/>
        <v/>
      </c>
    </row>
    <row r="801" spans="1:55" hidden="1">
      <c r="C801" s="1" t="str">
        <f t="shared" si="204"/>
        <v/>
      </c>
      <c r="E801" s="1" t="str">
        <f t="shared" si="205"/>
        <v/>
      </c>
      <c r="F801" s="30">
        <v>72400</v>
      </c>
      <c r="G801" s="35">
        <v>84900</v>
      </c>
      <c r="H801" s="31">
        <v>64600</v>
      </c>
      <c r="I801" s="37">
        <v>101700</v>
      </c>
      <c r="J801" s="37"/>
      <c r="K801" s="31">
        <v>34000</v>
      </c>
      <c r="L801" s="31"/>
      <c r="M801" s="31">
        <v>34300</v>
      </c>
      <c r="N801" s="31">
        <v>35000</v>
      </c>
      <c r="O801" s="30">
        <v>36800</v>
      </c>
      <c r="P801" s="31">
        <v>39800</v>
      </c>
      <c r="Q801" s="36"/>
      <c r="R801" s="36">
        <v>41100</v>
      </c>
      <c r="S801" s="142">
        <v>43300</v>
      </c>
      <c r="T801" s="143">
        <v>50400</v>
      </c>
      <c r="U801" s="143">
        <v>55100</v>
      </c>
      <c r="V801" s="143"/>
      <c r="W801" s="37">
        <v>107500</v>
      </c>
      <c r="X801" s="37">
        <v>116200</v>
      </c>
      <c r="Y801" s="30">
        <v>128800</v>
      </c>
      <c r="Z801" s="30">
        <v>135800</v>
      </c>
      <c r="AA801" s="30"/>
      <c r="AB801" s="30">
        <v>144100</v>
      </c>
      <c r="AC801" s="30">
        <v>152900</v>
      </c>
      <c r="AD801" s="30">
        <v>170400</v>
      </c>
      <c r="AE801" s="3"/>
      <c r="AF801" s="3"/>
      <c r="AG801" s="3"/>
      <c r="AH801" s="3"/>
      <c r="AI801" s="3"/>
      <c r="AJ801" s="3"/>
      <c r="AK801" s="3"/>
      <c r="AL801" s="3"/>
      <c r="AO801" s="1">
        <f t="shared" si="196"/>
        <v>117400</v>
      </c>
      <c r="AP801" s="50"/>
      <c r="AQ801" s="50">
        <f t="shared" si="197"/>
        <v>117400</v>
      </c>
      <c r="AR801" s="50"/>
      <c r="AS801" s="1" t="str">
        <f t="shared" si="198"/>
        <v/>
      </c>
      <c r="AU801" s="1" t="str">
        <f t="shared" si="199"/>
        <v/>
      </c>
      <c r="AW801" s="1" t="str">
        <f t="shared" si="200"/>
        <v/>
      </c>
      <c r="AY801" s="1" t="str">
        <f t="shared" si="201"/>
        <v/>
      </c>
      <c r="BA801" s="1" t="str">
        <f t="shared" si="202"/>
        <v/>
      </c>
      <c r="BC801" s="1" t="str">
        <f t="shared" si="203"/>
        <v/>
      </c>
    </row>
    <row r="802" spans="1:55" hidden="1">
      <c r="C802" s="1" t="str">
        <f t="shared" si="204"/>
        <v/>
      </c>
      <c r="E802" s="1" t="str">
        <f t="shared" si="205"/>
        <v/>
      </c>
      <c r="F802" s="31">
        <v>74600</v>
      </c>
      <c r="G802" s="35">
        <v>87400</v>
      </c>
      <c r="H802" s="31">
        <v>66500</v>
      </c>
      <c r="I802" s="37">
        <v>104800</v>
      </c>
      <c r="J802" s="37"/>
      <c r="K802" s="31">
        <v>35000</v>
      </c>
      <c r="L802" s="31"/>
      <c r="M802" s="31">
        <v>35300</v>
      </c>
      <c r="N802" s="31">
        <v>36100</v>
      </c>
      <c r="O802" s="31">
        <v>37900</v>
      </c>
      <c r="P802" s="34">
        <v>41000</v>
      </c>
      <c r="Q802" s="145"/>
      <c r="R802" s="145">
        <v>42300</v>
      </c>
      <c r="S802" s="142">
        <v>44400</v>
      </c>
      <c r="T802" s="146">
        <v>51900</v>
      </c>
      <c r="U802" s="146">
        <v>56800</v>
      </c>
      <c r="V802" s="146"/>
      <c r="W802" s="30">
        <v>110700</v>
      </c>
      <c r="X802" s="30">
        <v>119700</v>
      </c>
      <c r="Y802" s="37">
        <v>132700</v>
      </c>
      <c r="Z802" s="37">
        <v>139900</v>
      </c>
      <c r="AA802" s="37"/>
      <c r="AB802" s="37">
        <v>148400</v>
      </c>
      <c r="AC802" s="30">
        <v>157500</v>
      </c>
      <c r="AD802" s="30">
        <v>175500</v>
      </c>
      <c r="AE802" s="3"/>
      <c r="AF802" s="3"/>
      <c r="AG802" s="3"/>
      <c r="AH802" s="3"/>
      <c r="AI802" s="3"/>
      <c r="AJ802" s="3"/>
      <c r="AK802" s="3"/>
      <c r="AL802" s="3"/>
      <c r="AO802" s="1">
        <f t="shared" si="196"/>
        <v>120900</v>
      </c>
      <c r="AP802" s="50"/>
      <c r="AQ802" s="50">
        <f t="shared" si="197"/>
        <v>120900</v>
      </c>
      <c r="AR802" s="50"/>
      <c r="AS802" s="1" t="str">
        <f t="shared" si="198"/>
        <v/>
      </c>
      <c r="AU802" s="1" t="str">
        <f t="shared" si="199"/>
        <v/>
      </c>
      <c r="AW802" s="1" t="str">
        <f t="shared" si="200"/>
        <v/>
      </c>
      <c r="AY802" s="1" t="str">
        <f t="shared" si="201"/>
        <v/>
      </c>
      <c r="BA802" s="1" t="str">
        <f t="shared" si="202"/>
        <v/>
      </c>
      <c r="BC802" s="1" t="str">
        <f t="shared" si="203"/>
        <v/>
      </c>
    </row>
    <row r="803" spans="1:55" hidden="1">
      <c r="C803" s="1" t="str">
        <f t="shared" si="204"/>
        <v/>
      </c>
      <c r="E803" s="1" t="str">
        <f t="shared" si="205"/>
        <v/>
      </c>
      <c r="F803" s="31">
        <v>76800</v>
      </c>
      <c r="G803" s="36">
        <v>90000</v>
      </c>
      <c r="H803" s="30">
        <v>68500</v>
      </c>
      <c r="I803" s="37">
        <v>107900</v>
      </c>
      <c r="J803" s="37"/>
      <c r="K803" s="31">
        <v>36100</v>
      </c>
      <c r="L803" s="31"/>
      <c r="M803" s="31">
        <v>36400</v>
      </c>
      <c r="N803" s="31">
        <v>37200</v>
      </c>
      <c r="O803" s="31">
        <v>39000</v>
      </c>
      <c r="P803" s="34">
        <v>42200</v>
      </c>
      <c r="Q803" s="145"/>
      <c r="R803" s="145">
        <v>43600</v>
      </c>
      <c r="S803" s="142">
        <v>45700</v>
      </c>
      <c r="T803" s="146">
        <v>53500</v>
      </c>
      <c r="U803" s="146">
        <v>58500</v>
      </c>
      <c r="V803" s="146"/>
      <c r="W803" s="30">
        <v>114000</v>
      </c>
      <c r="X803" s="30">
        <v>123300</v>
      </c>
      <c r="Y803" s="30">
        <v>136700</v>
      </c>
      <c r="Z803" s="30">
        <v>144100</v>
      </c>
      <c r="AA803" s="30"/>
      <c r="AB803" s="30">
        <v>152900</v>
      </c>
      <c r="AC803" s="37">
        <v>162200</v>
      </c>
      <c r="AD803" s="37">
        <v>180800</v>
      </c>
      <c r="AE803" s="3"/>
      <c r="AF803" s="3"/>
      <c r="AG803" s="3"/>
      <c r="AH803" s="3"/>
      <c r="AI803" s="3"/>
      <c r="AJ803" s="3"/>
      <c r="AK803" s="3"/>
      <c r="AL803" s="3"/>
      <c r="AO803" s="1">
        <f t="shared" si="196"/>
        <v>124500</v>
      </c>
      <c r="AP803" s="50"/>
      <c r="AQ803" s="50">
        <f t="shared" si="197"/>
        <v>124500</v>
      </c>
      <c r="AR803" s="50"/>
      <c r="AS803" s="1" t="str">
        <f t="shared" si="198"/>
        <v/>
      </c>
      <c r="AU803" s="1" t="str">
        <f t="shared" si="199"/>
        <v/>
      </c>
      <c r="AW803" s="1" t="str">
        <f t="shared" si="200"/>
        <v/>
      </c>
      <c r="AY803" s="1" t="str">
        <f t="shared" si="201"/>
        <v/>
      </c>
      <c r="BA803" s="1" t="str">
        <f t="shared" si="202"/>
        <v/>
      </c>
      <c r="BC803" s="1" t="str">
        <f t="shared" si="203"/>
        <v/>
      </c>
    </row>
    <row r="804" spans="1:55" hidden="1">
      <c r="C804" s="1" t="str">
        <f t="shared" si="204"/>
        <v/>
      </c>
      <c r="E804" s="1" t="str">
        <f t="shared" si="205"/>
        <v/>
      </c>
      <c r="F804" s="30">
        <v>79100</v>
      </c>
      <c r="G804" s="36">
        <v>92700</v>
      </c>
      <c r="H804" s="31">
        <v>70600</v>
      </c>
      <c r="I804" s="30">
        <v>111100</v>
      </c>
      <c r="J804" s="30"/>
      <c r="K804" s="34">
        <v>37200</v>
      </c>
      <c r="L804" s="34"/>
      <c r="M804" s="34">
        <v>37500</v>
      </c>
      <c r="N804" s="30">
        <v>38300</v>
      </c>
      <c r="O804" s="31">
        <v>40200</v>
      </c>
      <c r="P804" s="34">
        <v>43500</v>
      </c>
      <c r="Q804" s="145"/>
      <c r="R804" s="145">
        <v>44900</v>
      </c>
      <c r="S804" s="142">
        <v>47100</v>
      </c>
      <c r="T804" s="146">
        <v>55100</v>
      </c>
      <c r="U804" s="146">
        <v>60300</v>
      </c>
      <c r="V804" s="146"/>
      <c r="W804" s="30">
        <v>117400</v>
      </c>
      <c r="X804" s="30">
        <v>127000</v>
      </c>
      <c r="Y804" s="37">
        <v>140800</v>
      </c>
      <c r="Z804" s="37">
        <v>148400</v>
      </c>
      <c r="AA804" s="37"/>
      <c r="AB804" s="37">
        <v>157500</v>
      </c>
      <c r="AC804" s="37">
        <v>167100</v>
      </c>
      <c r="AD804" s="37">
        <v>186200</v>
      </c>
      <c r="AE804" s="3"/>
      <c r="AF804" s="3"/>
      <c r="AG804" s="3"/>
      <c r="AH804" s="3"/>
      <c r="AI804" s="3"/>
      <c r="AJ804" s="3"/>
      <c r="AK804" s="3"/>
      <c r="AL804" s="3"/>
      <c r="AO804" s="1">
        <f t="shared" si="196"/>
        <v>128200</v>
      </c>
      <c r="AP804" s="50"/>
      <c r="AQ804" s="50">
        <f t="shared" si="197"/>
        <v>128200</v>
      </c>
      <c r="AR804" s="50"/>
      <c r="AS804" s="1" t="str">
        <f t="shared" si="198"/>
        <v/>
      </c>
      <c r="AU804" s="1" t="str">
        <f t="shared" si="199"/>
        <v/>
      </c>
      <c r="AW804" s="1" t="str">
        <f t="shared" si="200"/>
        <v/>
      </c>
      <c r="AY804" s="1" t="str">
        <f t="shared" si="201"/>
        <v/>
      </c>
      <c r="BA804" s="1" t="str">
        <f t="shared" si="202"/>
        <v/>
      </c>
      <c r="BC804" s="1" t="str">
        <f t="shared" si="203"/>
        <v/>
      </c>
    </row>
    <row r="805" spans="1:55" hidden="1">
      <c r="C805" s="1" t="str">
        <f t="shared" si="204"/>
        <v/>
      </c>
      <c r="E805" s="1" t="str">
        <f t="shared" si="205"/>
        <v/>
      </c>
      <c r="F805" s="30">
        <v>81500</v>
      </c>
      <c r="G805" s="35">
        <v>95500</v>
      </c>
      <c r="H805" s="31">
        <v>72700</v>
      </c>
      <c r="I805" s="30">
        <v>114400</v>
      </c>
      <c r="J805" s="30"/>
      <c r="K805" s="34">
        <v>38300</v>
      </c>
      <c r="L805" s="34"/>
      <c r="M805" s="34">
        <v>38600</v>
      </c>
      <c r="N805" s="31">
        <v>39400</v>
      </c>
      <c r="O805" s="31">
        <v>41400</v>
      </c>
      <c r="P805" s="30">
        <v>44800</v>
      </c>
      <c r="Q805" s="35"/>
      <c r="R805" s="35">
        <v>46200</v>
      </c>
      <c r="S805" s="142">
        <v>48500</v>
      </c>
      <c r="T805" s="144">
        <v>56800</v>
      </c>
      <c r="U805" s="144">
        <v>62100</v>
      </c>
      <c r="V805" s="144"/>
      <c r="W805" s="37">
        <v>120900</v>
      </c>
      <c r="X805" s="37">
        <v>130800</v>
      </c>
      <c r="Y805" s="37">
        <v>145000</v>
      </c>
      <c r="Z805" s="37">
        <v>152900</v>
      </c>
      <c r="AA805" s="37"/>
      <c r="AB805" s="37">
        <v>162200</v>
      </c>
      <c r="AC805" s="30">
        <v>172100</v>
      </c>
      <c r="AD805" s="30">
        <v>191800</v>
      </c>
      <c r="AE805" s="3"/>
      <c r="AF805" s="3"/>
      <c r="AG805" s="3"/>
      <c r="AH805" s="3"/>
      <c r="AI805" s="3"/>
      <c r="AJ805" s="3"/>
      <c r="AK805" s="3"/>
      <c r="AL805" s="3"/>
      <c r="AO805" s="1">
        <f t="shared" si="196"/>
        <v>132000</v>
      </c>
      <c r="AP805" s="50"/>
      <c r="AQ805" s="50">
        <f t="shared" si="197"/>
        <v>132000</v>
      </c>
      <c r="AR805" s="50"/>
      <c r="AS805" s="1" t="str">
        <f t="shared" si="198"/>
        <v/>
      </c>
      <c r="AU805" s="1" t="str">
        <f t="shared" si="199"/>
        <v/>
      </c>
      <c r="AW805" s="1" t="str">
        <f t="shared" si="200"/>
        <v/>
      </c>
      <c r="AY805" s="1" t="str">
        <f t="shared" si="201"/>
        <v/>
      </c>
      <c r="BA805" s="1" t="str">
        <f t="shared" si="202"/>
        <v/>
      </c>
      <c r="BC805" s="1" t="str">
        <f t="shared" si="203"/>
        <v/>
      </c>
    </row>
    <row r="806" spans="1:55" hidden="1">
      <c r="C806" s="1" t="str">
        <f t="shared" si="204"/>
        <v/>
      </c>
      <c r="E806" s="1" t="str">
        <f t="shared" si="205"/>
        <v/>
      </c>
      <c r="F806" s="31">
        <v>83900</v>
      </c>
      <c r="G806" s="35">
        <v>98400</v>
      </c>
      <c r="H806" s="31">
        <v>74900</v>
      </c>
      <c r="I806" s="30">
        <v>117800</v>
      </c>
      <c r="J806" s="30"/>
      <c r="K806" s="34">
        <v>39400</v>
      </c>
      <c r="L806" s="34"/>
      <c r="M806" s="34">
        <v>39800</v>
      </c>
      <c r="N806" s="31">
        <v>40600</v>
      </c>
      <c r="O806" s="31">
        <v>42600</v>
      </c>
      <c r="P806" s="34">
        <v>46100</v>
      </c>
      <c r="Q806" s="145"/>
      <c r="R806" s="145">
        <v>47600</v>
      </c>
      <c r="S806" s="142">
        <v>50000</v>
      </c>
      <c r="T806" s="146">
        <v>58500</v>
      </c>
      <c r="U806" s="146">
        <v>64000</v>
      </c>
      <c r="V806" s="146"/>
      <c r="W806" s="37">
        <v>124500</v>
      </c>
      <c r="X806" s="37">
        <v>134700</v>
      </c>
      <c r="Y806" s="37">
        <v>149400</v>
      </c>
      <c r="Z806" s="37">
        <v>157500</v>
      </c>
      <c r="AA806" s="37"/>
      <c r="AB806" s="37">
        <v>167100</v>
      </c>
      <c r="AC806" s="30">
        <v>177300</v>
      </c>
      <c r="AD806" s="30">
        <v>197600</v>
      </c>
      <c r="AE806" s="3"/>
      <c r="AF806" s="3"/>
      <c r="AG806" s="3"/>
      <c r="AH806" s="3"/>
      <c r="AI806" s="3"/>
      <c r="AJ806" s="3"/>
      <c r="AK806" s="3"/>
      <c r="AL806" s="3"/>
      <c r="AO806" s="1">
        <f t="shared" si="196"/>
        <v>136000</v>
      </c>
      <c r="AP806" s="50"/>
      <c r="AQ806" s="50">
        <f t="shared" si="197"/>
        <v>136000</v>
      </c>
      <c r="AR806" s="50"/>
      <c r="AS806" s="1" t="str">
        <f t="shared" si="198"/>
        <v/>
      </c>
      <c r="AU806" s="1" t="str">
        <f t="shared" si="199"/>
        <v/>
      </c>
      <c r="AW806" s="1" t="str">
        <f t="shared" si="200"/>
        <v/>
      </c>
      <c r="AY806" s="1" t="str">
        <f t="shared" si="201"/>
        <v/>
      </c>
      <c r="BA806" s="1" t="str">
        <f t="shared" si="202"/>
        <v/>
      </c>
      <c r="BC806" s="1" t="str">
        <f t="shared" si="203"/>
        <v/>
      </c>
    </row>
    <row r="807" spans="1:55" hidden="1">
      <c r="C807" s="1" t="str">
        <f t="shared" si="204"/>
        <v/>
      </c>
      <c r="E807" s="1" t="str">
        <f t="shared" si="205"/>
        <v/>
      </c>
      <c r="F807" s="30">
        <v>86400</v>
      </c>
      <c r="G807" s="35">
        <v>101400</v>
      </c>
      <c r="H807" s="31">
        <v>77100</v>
      </c>
      <c r="I807" s="37">
        <v>121300</v>
      </c>
      <c r="J807" s="37"/>
      <c r="K807" s="31">
        <v>40600</v>
      </c>
      <c r="L807" s="31"/>
      <c r="M807" s="31">
        <v>41000</v>
      </c>
      <c r="N807" s="31">
        <v>41800</v>
      </c>
      <c r="O807" s="31">
        <v>43900</v>
      </c>
      <c r="P807" s="34">
        <v>47500</v>
      </c>
      <c r="Q807" s="145"/>
      <c r="R807" s="145">
        <v>49000</v>
      </c>
      <c r="S807" s="142">
        <v>51500</v>
      </c>
      <c r="T807" s="146">
        <v>60300</v>
      </c>
      <c r="U807" s="146">
        <v>65900</v>
      </c>
      <c r="V807" s="146"/>
      <c r="W807" s="37">
        <v>128200</v>
      </c>
      <c r="X807" s="37">
        <v>138700</v>
      </c>
      <c r="Y807" s="30">
        <v>153900</v>
      </c>
      <c r="Z807" s="30">
        <v>162200</v>
      </c>
      <c r="AA807" s="30"/>
      <c r="AB807" s="30">
        <v>172100</v>
      </c>
      <c r="AC807" s="30">
        <v>182600</v>
      </c>
      <c r="AD807" s="30">
        <v>203500</v>
      </c>
      <c r="AE807" s="3"/>
      <c r="AF807" s="3"/>
      <c r="AG807" s="3"/>
      <c r="AH807" s="3"/>
      <c r="AI807" s="3"/>
      <c r="AJ807" s="3"/>
      <c r="AK807" s="3"/>
      <c r="AL807" s="3"/>
      <c r="AO807" s="1">
        <f t="shared" si="196"/>
        <v>140100</v>
      </c>
      <c r="AP807" s="50"/>
      <c r="AQ807" s="50">
        <f t="shared" si="197"/>
        <v>140100</v>
      </c>
      <c r="AR807" s="50"/>
      <c r="AS807" s="1" t="str">
        <f t="shared" si="198"/>
        <v/>
      </c>
      <c r="AU807" s="1" t="str">
        <f t="shared" si="199"/>
        <v/>
      </c>
      <c r="AW807" s="1" t="str">
        <f t="shared" si="200"/>
        <v/>
      </c>
      <c r="AY807" s="1" t="str">
        <f t="shared" si="201"/>
        <v/>
      </c>
      <c r="BA807" s="1" t="str">
        <f t="shared" si="202"/>
        <v/>
      </c>
      <c r="BC807" s="1" t="str">
        <f t="shared" si="203"/>
        <v/>
      </c>
    </row>
    <row r="808" spans="1:55" hidden="1">
      <c r="C808" s="1" t="str">
        <f t="shared" si="204"/>
        <v/>
      </c>
      <c r="E808" s="1" t="str">
        <f t="shared" si="205"/>
        <v/>
      </c>
      <c r="F808" s="30">
        <v>89000</v>
      </c>
      <c r="G808" s="35">
        <v>104400</v>
      </c>
      <c r="H808" s="31">
        <v>79400</v>
      </c>
      <c r="I808" s="37">
        <v>124900</v>
      </c>
      <c r="J808" s="37"/>
      <c r="K808" s="31">
        <v>41800</v>
      </c>
      <c r="L808" s="31"/>
      <c r="M808" s="31">
        <v>42200</v>
      </c>
      <c r="N808" s="31">
        <v>43100</v>
      </c>
      <c r="O808" s="30">
        <v>45200</v>
      </c>
      <c r="P808" s="31">
        <v>48900</v>
      </c>
      <c r="Q808" s="36"/>
      <c r="R808" s="36">
        <v>50500</v>
      </c>
      <c r="S808" s="142">
        <v>53000</v>
      </c>
      <c r="T808" s="143">
        <v>62100</v>
      </c>
      <c r="U808" s="143">
        <v>67900</v>
      </c>
      <c r="V808" s="143"/>
      <c r="W808" s="30">
        <v>132000</v>
      </c>
      <c r="X808" s="30">
        <v>142900</v>
      </c>
      <c r="Y808" s="37">
        <v>158500</v>
      </c>
      <c r="Z808" s="37">
        <v>167100</v>
      </c>
      <c r="AA808" s="37"/>
      <c r="AB808" s="37">
        <v>177300</v>
      </c>
      <c r="AC808" s="30">
        <v>188100</v>
      </c>
      <c r="AD808" s="30"/>
      <c r="AE808" s="3"/>
      <c r="AF808" s="3"/>
      <c r="AG808" s="3"/>
      <c r="AH808" s="3"/>
      <c r="AI808" s="3"/>
      <c r="AJ808" s="3"/>
      <c r="AK808" s="3"/>
      <c r="AL808" s="3"/>
      <c r="AO808" s="1">
        <f t="shared" si="196"/>
        <v>144300</v>
      </c>
      <c r="AP808" s="50"/>
      <c r="AQ808" s="50">
        <f t="shared" si="197"/>
        <v>144300</v>
      </c>
      <c r="AR808" s="50"/>
      <c r="AS808" s="1" t="str">
        <f t="shared" si="198"/>
        <v/>
      </c>
      <c r="AU808" s="1" t="str">
        <f t="shared" si="199"/>
        <v/>
      </c>
      <c r="AW808" s="1" t="str">
        <f t="shared" si="200"/>
        <v/>
      </c>
      <c r="AY808" s="1" t="str">
        <f t="shared" si="201"/>
        <v/>
      </c>
      <c r="BA808" s="1" t="str">
        <f t="shared" si="202"/>
        <v/>
      </c>
      <c r="BC808" s="1" t="str">
        <f t="shared" si="203"/>
        <v/>
      </c>
    </row>
    <row r="809" spans="1:55" hidden="1">
      <c r="C809" s="1" t="str">
        <f t="shared" si="204"/>
        <v/>
      </c>
      <c r="E809" s="1" t="str">
        <f t="shared" si="205"/>
        <v/>
      </c>
      <c r="F809" s="30">
        <v>91700</v>
      </c>
      <c r="G809" s="35">
        <v>107500</v>
      </c>
      <c r="H809" s="30">
        <v>81800</v>
      </c>
      <c r="I809" s="37">
        <v>128600</v>
      </c>
      <c r="J809" s="37"/>
      <c r="K809" s="31">
        <v>43100</v>
      </c>
      <c r="L809" s="31"/>
      <c r="M809" s="31">
        <v>43500</v>
      </c>
      <c r="N809" s="31">
        <v>44400</v>
      </c>
      <c r="O809" s="31">
        <v>46600</v>
      </c>
      <c r="P809" s="30">
        <v>50400</v>
      </c>
      <c r="Q809" s="35"/>
      <c r="R809" s="35">
        <v>52000</v>
      </c>
      <c r="S809" s="142">
        <v>54600</v>
      </c>
      <c r="T809" s="144">
        <v>64000</v>
      </c>
      <c r="U809" s="144">
        <v>69900</v>
      </c>
      <c r="V809" s="144"/>
      <c r="W809" s="37">
        <v>136000</v>
      </c>
      <c r="X809" s="37">
        <v>147200</v>
      </c>
      <c r="Y809" s="37">
        <v>163300</v>
      </c>
      <c r="Z809" s="37">
        <v>172100</v>
      </c>
      <c r="AA809" s="37"/>
      <c r="AB809" s="37">
        <v>182600</v>
      </c>
      <c r="AC809" s="30">
        <v>193700</v>
      </c>
      <c r="AD809" s="30"/>
      <c r="AE809" s="3"/>
      <c r="AF809" s="3"/>
      <c r="AG809" s="3"/>
      <c r="AH809" s="3"/>
      <c r="AI809" s="3"/>
      <c r="AJ809" s="3"/>
      <c r="AK809" s="3"/>
      <c r="AL809" s="3"/>
      <c r="AO809" s="1">
        <f t="shared" si="196"/>
        <v>148600</v>
      </c>
      <c r="AP809" s="50"/>
      <c r="AQ809" s="50">
        <f t="shared" si="197"/>
        <v>148600</v>
      </c>
      <c r="AR809" s="50"/>
      <c r="AS809" s="1" t="str">
        <f t="shared" si="198"/>
        <v/>
      </c>
      <c r="AU809" s="1" t="str">
        <f t="shared" si="199"/>
        <v/>
      </c>
      <c r="AW809" s="1" t="str">
        <f t="shared" si="200"/>
        <v/>
      </c>
      <c r="AY809" s="1" t="str">
        <f t="shared" si="201"/>
        <v/>
      </c>
      <c r="BA809" s="1" t="str">
        <f t="shared" si="202"/>
        <v/>
      </c>
      <c r="BC809" s="1" t="str">
        <f t="shared" si="203"/>
        <v/>
      </c>
    </row>
    <row r="810" spans="1:55" hidden="1">
      <c r="C810" s="1" t="str">
        <f t="shared" si="204"/>
        <v/>
      </c>
      <c r="E810" s="1" t="str">
        <f t="shared" si="205"/>
        <v/>
      </c>
      <c r="F810" s="30">
        <v>94500</v>
      </c>
      <c r="G810" s="35">
        <v>110700</v>
      </c>
      <c r="H810" s="31">
        <v>84300</v>
      </c>
      <c r="I810" s="30">
        <v>132500</v>
      </c>
      <c r="J810" s="30"/>
      <c r="K810" s="31">
        <v>44400</v>
      </c>
      <c r="L810" s="31"/>
      <c r="M810" s="31">
        <v>44800</v>
      </c>
      <c r="N810" s="34">
        <v>45700</v>
      </c>
      <c r="O810" s="31">
        <v>48000</v>
      </c>
      <c r="P810" s="31">
        <v>51900</v>
      </c>
      <c r="Q810" s="36"/>
      <c r="R810" s="36">
        <v>53600</v>
      </c>
      <c r="S810" s="142">
        <v>56200</v>
      </c>
      <c r="T810" s="143">
        <v>65900</v>
      </c>
      <c r="U810" s="143">
        <v>72000</v>
      </c>
      <c r="V810" s="143"/>
      <c r="W810" s="37">
        <v>140100</v>
      </c>
      <c r="X810" s="37">
        <v>151600</v>
      </c>
      <c r="Y810" s="37">
        <v>168200</v>
      </c>
      <c r="Z810" s="37">
        <v>177300</v>
      </c>
      <c r="AA810" s="37"/>
      <c r="AB810" s="37">
        <v>188100</v>
      </c>
      <c r="AC810" s="37">
        <v>199500</v>
      </c>
      <c r="AD810" s="37"/>
      <c r="AE810" s="3"/>
      <c r="AF810" s="3"/>
      <c r="AG810" s="3"/>
      <c r="AH810" s="3"/>
      <c r="AI810" s="3"/>
      <c r="AJ810" s="3"/>
      <c r="AK810" s="3"/>
      <c r="AL810" s="3"/>
      <c r="AO810" s="1">
        <f t="shared" si="196"/>
        <v>153100</v>
      </c>
      <c r="AP810" s="50"/>
      <c r="AQ810" s="50">
        <f t="shared" si="197"/>
        <v>153100</v>
      </c>
      <c r="AR810" s="50"/>
      <c r="AS810" s="1" t="str">
        <f t="shared" si="198"/>
        <v/>
      </c>
      <c r="AU810" s="1" t="str">
        <f t="shared" si="199"/>
        <v/>
      </c>
      <c r="AW810" s="1" t="str">
        <f t="shared" si="200"/>
        <v/>
      </c>
      <c r="AY810" s="1" t="str">
        <f t="shared" si="201"/>
        <v/>
      </c>
      <c r="BA810" s="1" t="str">
        <f t="shared" si="202"/>
        <v/>
      </c>
      <c r="BC810" s="1" t="str">
        <f t="shared" si="203"/>
        <v/>
      </c>
    </row>
    <row r="811" spans="1:55" hidden="1">
      <c r="C811" s="1" t="str">
        <f t="shared" si="204"/>
        <v/>
      </c>
      <c r="E811" s="1" t="str">
        <f t="shared" si="205"/>
        <v/>
      </c>
      <c r="F811" s="30">
        <v>97300</v>
      </c>
      <c r="G811" s="35">
        <v>114000</v>
      </c>
      <c r="H811" s="31">
        <v>86800</v>
      </c>
      <c r="I811" s="30">
        <v>136500</v>
      </c>
      <c r="J811" s="30"/>
      <c r="K811" s="31">
        <v>45700</v>
      </c>
      <c r="L811" s="31"/>
      <c r="M811" s="31">
        <v>46100</v>
      </c>
      <c r="N811" s="30">
        <v>47100</v>
      </c>
      <c r="O811" s="31">
        <v>49400</v>
      </c>
      <c r="P811" s="31">
        <v>53500</v>
      </c>
      <c r="Q811" s="36"/>
      <c r="R811" s="36">
        <v>55200</v>
      </c>
      <c r="S811" s="142">
        <v>57900</v>
      </c>
      <c r="T811" s="143">
        <v>67900</v>
      </c>
      <c r="U811" s="143">
        <v>74200</v>
      </c>
      <c r="V811" s="143"/>
      <c r="W811" s="37">
        <v>144300</v>
      </c>
      <c r="X811" s="37">
        <v>156100</v>
      </c>
      <c r="Y811" s="37">
        <v>173200</v>
      </c>
      <c r="Z811" s="37">
        <v>182600</v>
      </c>
      <c r="AA811" s="37"/>
      <c r="AB811" s="37">
        <v>193700</v>
      </c>
      <c r="AC811" s="31"/>
      <c r="AD811" s="31"/>
      <c r="AE811" s="3"/>
      <c r="AF811" s="3"/>
      <c r="AG811" s="3"/>
      <c r="AH811" s="3"/>
      <c r="AI811" s="3"/>
      <c r="AJ811" s="3"/>
      <c r="AK811" s="3"/>
      <c r="AL811" s="3"/>
      <c r="AO811" s="1">
        <f t="shared" si="196"/>
        <v>157700</v>
      </c>
      <c r="AP811" s="50"/>
      <c r="AQ811" s="50">
        <f t="shared" si="197"/>
        <v>157700</v>
      </c>
      <c r="AR811" s="50"/>
      <c r="AS811" s="1" t="str">
        <f t="shared" si="198"/>
        <v/>
      </c>
      <c r="AU811" s="1" t="str">
        <f t="shared" si="199"/>
        <v/>
      </c>
      <c r="AW811" s="1" t="str">
        <f t="shared" si="200"/>
        <v/>
      </c>
      <c r="AY811" s="1" t="str">
        <f t="shared" si="201"/>
        <v/>
      </c>
      <c r="BA811" s="1" t="str">
        <f t="shared" si="202"/>
        <v/>
      </c>
      <c r="BC811" s="1" t="str">
        <f t="shared" si="203"/>
        <v/>
      </c>
    </row>
    <row r="812" spans="1:55" hidden="1">
      <c r="C812" s="1" t="str">
        <f t="shared" si="204"/>
        <v/>
      </c>
      <c r="E812" s="1" t="str">
        <f t="shared" si="205"/>
        <v/>
      </c>
      <c r="F812" s="30">
        <v>100200</v>
      </c>
      <c r="G812" s="35">
        <v>117400</v>
      </c>
      <c r="H812" s="30">
        <v>89400</v>
      </c>
      <c r="I812" s="37">
        <v>140600</v>
      </c>
      <c r="J812" s="37"/>
      <c r="K812" s="31">
        <v>47100</v>
      </c>
      <c r="L812" s="31"/>
      <c r="M812" s="31">
        <v>47500</v>
      </c>
      <c r="N812" s="34">
        <v>48500</v>
      </c>
      <c r="O812" s="31">
        <v>50900</v>
      </c>
      <c r="P812" s="31">
        <v>55100</v>
      </c>
      <c r="Q812" s="36"/>
      <c r="R812" s="36">
        <v>56900</v>
      </c>
      <c r="S812" s="142">
        <v>59600</v>
      </c>
      <c r="T812" s="143">
        <v>69900</v>
      </c>
      <c r="U812" s="143">
        <v>76400</v>
      </c>
      <c r="V812" s="143"/>
      <c r="W812" s="37">
        <v>148600</v>
      </c>
      <c r="X812" s="37">
        <v>160800</v>
      </c>
      <c r="Y812" s="30">
        <v>178400</v>
      </c>
      <c r="Z812" s="30">
        <v>188100</v>
      </c>
      <c r="AA812" s="30"/>
      <c r="AB812" s="30">
        <v>199500</v>
      </c>
      <c r="AC812" s="31"/>
      <c r="AD812" s="31"/>
      <c r="AE812" s="3"/>
      <c r="AF812" s="3"/>
      <c r="AG812" s="3"/>
      <c r="AH812" s="3"/>
      <c r="AI812" s="3"/>
      <c r="AJ812" s="3"/>
      <c r="AK812" s="3"/>
      <c r="AL812" s="3"/>
      <c r="AO812" s="1">
        <f t="shared" si="196"/>
        <v>162400</v>
      </c>
      <c r="AP812" s="50"/>
      <c r="AQ812" s="50">
        <f t="shared" si="197"/>
        <v>162400</v>
      </c>
      <c r="AR812" s="50"/>
      <c r="AS812" s="1" t="str">
        <f t="shared" si="198"/>
        <v/>
      </c>
      <c r="AU812" s="1" t="str">
        <f t="shared" si="199"/>
        <v/>
      </c>
      <c r="AW812" s="1" t="str">
        <f t="shared" si="200"/>
        <v/>
      </c>
      <c r="AY812" s="1" t="str">
        <f t="shared" si="201"/>
        <v/>
      </c>
      <c r="BA812" s="1" t="str">
        <f t="shared" si="202"/>
        <v/>
      </c>
      <c r="BC812" s="1" t="str">
        <f t="shared" si="203"/>
        <v/>
      </c>
    </row>
    <row r="813" spans="1:55" hidden="1">
      <c r="C813" s="1" t="str">
        <f t="shared" si="204"/>
        <v/>
      </c>
      <c r="E813" s="1" t="str">
        <f t="shared" si="205"/>
        <v/>
      </c>
      <c r="F813" s="30">
        <v>103200</v>
      </c>
      <c r="G813" s="35">
        <v>120900</v>
      </c>
      <c r="H813" s="30">
        <v>92100</v>
      </c>
      <c r="I813" s="37">
        <v>144800</v>
      </c>
      <c r="J813" s="37"/>
      <c r="K813" s="31">
        <v>48500</v>
      </c>
      <c r="L813" s="31"/>
      <c r="M813" s="31">
        <v>48900</v>
      </c>
      <c r="N813" s="34">
        <v>50000</v>
      </c>
      <c r="O813" s="31">
        <v>52400</v>
      </c>
      <c r="P813" s="31">
        <v>56800</v>
      </c>
      <c r="Q813" s="36"/>
      <c r="R813" s="36">
        <v>58600</v>
      </c>
      <c r="S813" s="142">
        <v>61400</v>
      </c>
      <c r="T813" s="143">
        <v>72000</v>
      </c>
      <c r="U813" s="143">
        <v>78700</v>
      </c>
      <c r="V813" s="143"/>
      <c r="W813" s="37">
        <v>153100</v>
      </c>
      <c r="X813" s="37">
        <v>165600</v>
      </c>
      <c r="Y813" s="37">
        <v>183800</v>
      </c>
      <c r="Z813" s="37">
        <v>193700</v>
      </c>
      <c r="AA813" s="37"/>
      <c r="AB813" s="37"/>
      <c r="AC813" s="148"/>
      <c r="AD813" s="148"/>
      <c r="AE813" s="3"/>
      <c r="AF813" s="3"/>
      <c r="AG813" s="3"/>
      <c r="AH813" s="3"/>
      <c r="AI813" s="3"/>
      <c r="AJ813" s="3"/>
      <c r="AK813" s="3"/>
      <c r="AL813" s="3"/>
      <c r="AO813" s="1">
        <f t="shared" si="196"/>
        <v>167300</v>
      </c>
      <c r="AP813" s="50"/>
      <c r="AQ813" s="50">
        <f t="shared" si="197"/>
        <v>167300</v>
      </c>
      <c r="AR813" s="50"/>
      <c r="AS813" s="1" t="str">
        <f t="shared" si="198"/>
        <v/>
      </c>
      <c r="AU813" s="1" t="str">
        <f t="shared" si="199"/>
        <v/>
      </c>
      <c r="AW813" s="1" t="str">
        <f t="shared" si="200"/>
        <v/>
      </c>
      <c r="AY813" s="1" t="str">
        <f t="shared" si="201"/>
        <v/>
      </c>
      <c r="BA813" s="1" t="str">
        <f t="shared" si="202"/>
        <v/>
      </c>
      <c r="BC813" s="1" t="str">
        <f t="shared" si="203"/>
        <v/>
      </c>
    </row>
    <row r="814" spans="1:55" hidden="1">
      <c r="C814" s="1" t="str">
        <f t="shared" si="204"/>
        <v/>
      </c>
      <c r="E814" s="1" t="str">
        <f t="shared" si="205"/>
        <v/>
      </c>
      <c r="F814" s="30">
        <v>106300</v>
      </c>
      <c r="G814" s="145">
        <v>124500</v>
      </c>
      <c r="H814" s="31">
        <v>94900</v>
      </c>
      <c r="I814" s="37">
        <v>149100</v>
      </c>
      <c r="J814" s="37"/>
      <c r="K814" s="31">
        <v>50000</v>
      </c>
      <c r="L814" s="31"/>
      <c r="M814" s="31">
        <v>50400</v>
      </c>
      <c r="N814" s="34">
        <v>51500</v>
      </c>
      <c r="O814" s="30">
        <v>54000</v>
      </c>
      <c r="P814" s="31">
        <v>58500</v>
      </c>
      <c r="Q814" s="36"/>
      <c r="R814" s="36">
        <v>60400</v>
      </c>
      <c r="S814" s="142">
        <v>63200</v>
      </c>
      <c r="T814" s="143">
        <v>74200</v>
      </c>
      <c r="U814" s="143">
        <v>81100</v>
      </c>
      <c r="V814" s="143"/>
      <c r="W814" s="37">
        <v>157700</v>
      </c>
      <c r="X814" s="37">
        <v>170600</v>
      </c>
      <c r="Y814" s="30">
        <v>189300</v>
      </c>
      <c r="Z814" s="30">
        <v>199500</v>
      </c>
      <c r="AA814" s="30"/>
      <c r="AB814" s="30"/>
      <c r="AC814" s="148"/>
      <c r="AD814" s="148"/>
      <c r="AE814" s="3"/>
      <c r="AF814" s="3"/>
      <c r="AG814" s="3"/>
      <c r="AH814" s="3"/>
      <c r="AI814" s="3"/>
      <c r="AJ814" s="3"/>
      <c r="AK814" s="3"/>
      <c r="AL814" s="3"/>
      <c r="AO814" s="1">
        <f t="shared" si="196"/>
        <v>172300</v>
      </c>
      <c r="AP814" s="50"/>
      <c r="AQ814" s="50">
        <f t="shared" si="197"/>
        <v>172300</v>
      </c>
      <c r="AR814" s="50"/>
      <c r="AS814" s="1" t="str">
        <f t="shared" si="198"/>
        <v/>
      </c>
      <c r="AU814" s="1" t="str">
        <f t="shared" si="199"/>
        <v/>
      </c>
      <c r="AW814" s="1" t="str">
        <f t="shared" si="200"/>
        <v/>
      </c>
      <c r="AY814" s="1" t="str">
        <f t="shared" si="201"/>
        <v/>
      </c>
      <c r="BA814" s="1" t="str">
        <f t="shared" si="202"/>
        <v/>
      </c>
      <c r="BC814" s="1" t="str">
        <f t="shared" si="203"/>
        <v/>
      </c>
    </row>
    <row r="815" spans="1:55" hidden="1">
      <c r="C815" s="1" t="str">
        <f t="shared" si="204"/>
        <v/>
      </c>
      <c r="E815" s="1" t="str">
        <f t="shared" si="205"/>
        <v/>
      </c>
      <c r="F815" s="30">
        <v>109500</v>
      </c>
      <c r="G815" s="35">
        <v>128200</v>
      </c>
      <c r="H815" s="30">
        <v>97700</v>
      </c>
      <c r="I815" s="30">
        <v>153600</v>
      </c>
      <c r="J815" s="30"/>
      <c r="K815" s="31">
        <v>51500</v>
      </c>
      <c r="L815" s="31"/>
      <c r="M815" s="31">
        <v>51900</v>
      </c>
      <c r="N815" s="34">
        <v>53000</v>
      </c>
      <c r="O815" s="33">
        <v>55600</v>
      </c>
      <c r="P815" s="31">
        <v>60300</v>
      </c>
      <c r="Q815" s="36"/>
      <c r="R815" s="36">
        <v>62200</v>
      </c>
      <c r="S815" s="142">
        <v>65100</v>
      </c>
      <c r="T815" s="143">
        <v>76400</v>
      </c>
      <c r="U815" s="143">
        <v>83500</v>
      </c>
      <c r="V815" s="143"/>
      <c r="W815" s="37">
        <v>162400</v>
      </c>
      <c r="X815" s="37">
        <v>175700</v>
      </c>
      <c r="Y815" s="37">
        <v>195000</v>
      </c>
      <c r="Z815" s="37"/>
      <c r="AA815" s="37"/>
      <c r="AB815" s="37"/>
      <c r="AC815" s="148"/>
      <c r="AD815" s="148"/>
      <c r="AE815" s="3"/>
      <c r="AF815" s="3"/>
      <c r="AG815" s="3"/>
      <c r="AH815" s="3"/>
      <c r="AI815" s="3"/>
      <c r="AJ815" s="3"/>
      <c r="AK815" s="3"/>
      <c r="AL815" s="3"/>
      <c r="AO815" s="1">
        <f t="shared" si="196"/>
        <v>0</v>
      </c>
      <c r="AP815" s="50"/>
      <c r="AQ815" s="50">
        <f t="shared" si="197"/>
        <v>0</v>
      </c>
      <c r="AR815" s="50"/>
      <c r="AS815" s="1" t="str">
        <f t="shared" si="198"/>
        <v/>
      </c>
      <c r="AU815" s="1" t="str">
        <f t="shared" si="199"/>
        <v/>
      </c>
      <c r="AW815" s="1" t="str">
        <f t="shared" si="200"/>
        <v/>
      </c>
      <c r="AY815" s="1" t="str">
        <f t="shared" si="201"/>
        <v/>
      </c>
      <c r="BA815" s="1" t="str">
        <f t="shared" si="202"/>
        <v/>
      </c>
      <c r="BC815" s="1" t="str">
        <f t="shared" si="203"/>
        <v/>
      </c>
    </row>
    <row r="816" spans="1:55" hidden="1">
      <c r="A816" s="3"/>
      <c r="B816" s="3"/>
      <c r="C816" s="1" t="str">
        <f t="shared" si="204"/>
        <v/>
      </c>
      <c r="D816" s="3"/>
      <c r="E816" s="1" t="str">
        <f t="shared" si="205"/>
        <v/>
      </c>
      <c r="F816" s="34">
        <v>112800</v>
      </c>
      <c r="G816" s="35">
        <v>132000</v>
      </c>
      <c r="H816" s="30">
        <v>100600</v>
      </c>
      <c r="I816" s="30">
        <v>158200</v>
      </c>
      <c r="J816" s="30"/>
      <c r="K816" s="31">
        <v>53000</v>
      </c>
      <c r="L816" s="31"/>
      <c r="M816" s="31">
        <v>53500</v>
      </c>
      <c r="N816" s="34">
        <v>54600</v>
      </c>
      <c r="O816" s="33">
        <v>57300</v>
      </c>
      <c r="P816" s="31">
        <v>62100</v>
      </c>
      <c r="Q816" s="36"/>
      <c r="R816" s="36">
        <v>64100</v>
      </c>
      <c r="S816" s="142">
        <v>67100</v>
      </c>
      <c r="T816" s="143">
        <v>78700</v>
      </c>
      <c r="U816" s="143">
        <v>86000</v>
      </c>
      <c r="V816" s="143"/>
      <c r="W816" s="37">
        <v>167300</v>
      </c>
      <c r="X816" s="37">
        <v>181000</v>
      </c>
      <c r="Y816" s="31"/>
      <c r="Z816" s="31"/>
      <c r="AA816" s="31"/>
      <c r="AB816" s="31"/>
      <c r="AC816" s="148"/>
      <c r="AD816" s="148"/>
      <c r="AE816" s="3"/>
      <c r="AF816" s="3"/>
      <c r="AG816" s="3"/>
      <c r="AH816" s="3"/>
      <c r="AI816" s="3"/>
      <c r="AJ816" s="3"/>
      <c r="AK816" s="3"/>
      <c r="AL816" s="3"/>
      <c r="AO816" s="1">
        <f t="shared" si="196"/>
        <v>0</v>
      </c>
      <c r="AP816" s="50"/>
      <c r="AQ816" s="50">
        <f t="shared" si="197"/>
        <v>0</v>
      </c>
      <c r="AR816" s="50"/>
      <c r="AS816" s="1" t="str">
        <f t="shared" si="198"/>
        <v/>
      </c>
      <c r="AU816" s="1" t="str">
        <f t="shared" si="199"/>
        <v/>
      </c>
      <c r="AW816" s="1" t="str">
        <f t="shared" si="200"/>
        <v/>
      </c>
      <c r="AY816" s="1" t="str">
        <f t="shared" si="201"/>
        <v/>
      </c>
      <c r="BA816" s="1" t="str">
        <f t="shared" si="202"/>
        <v/>
      </c>
      <c r="BC816" s="1" t="str">
        <f t="shared" si="203"/>
        <v/>
      </c>
    </row>
    <row r="817" spans="1:55" hidden="1">
      <c r="A817" s="3"/>
      <c r="B817" s="3"/>
      <c r="C817" s="1" t="str">
        <f t="shared" si="204"/>
        <v/>
      </c>
      <c r="D817" s="3"/>
      <c r="E817" s="1" t="str">
        <f t="shared" si="205"/>
        <v/>
      </c>
      <c r="F817" s="30">
        <v>116200</v>
      </c>
      <c r="G817" s="35">
        <v>136000</v>
      </c>
      <c r="H817" s="30">
        <v>103600</v>
      </c>
      <c r="I817" s="37">
        <v>162900</v>
      </c>
      <c r="J817" s="37"/>
      <c r="K817" s="31">
        <v>54600</v>
      </c>
      <c r="L817" s="31"/>
      <c r="M817" s="31">
        <v>55100</v>
      </c>
      <c r="N817" s="31">
        <v>56200</v>
      </c>
      <c r="O817" s="33">
        <v>59000</v>
      </c>
      <c r="P817" s="31">
        <v>64000</v>
      </c>
      <c r="Q817" s="36"/>
      <c r="R817" s="36">
        <v>66000</v>
      </c>
      <c r="S817" s="142">
        <v>69100</v>
      </c>
      <c r="T817" s="143">
        <v>81100</v>
      </c>
      <c r="U817" s="143">
        <v>88600</v>
      </c>
      <c r="V817" s="143"/>
      <c r="W817" s="37">
        <v>172300</v>
      </c>
      <c r="X817" s="37">
        <v>186400</v>
      </c>
      <c r="Y817" s="31"/>
      <c r="Z817" s="31"/>
      <c r="AA817" s="31"/>
      <c r="AB817" s="31"/>
      <c r="AC817" s="148"/>
      <c r="AD817" s="148"/>
      <c r="AE817" s="3"/>
      <c r="AF817" s="3"/>
      <c r="AG817" s="3"/>
      <c r="AH817" s="3"/>
      <c r="AI817" s="3"/>
      <c r="AJ817" s="3"/>
      <c r="AK817" s="3"/>
      <c r="AL817" s="3"/>
      <c r="AO817" s="1">
        <f t="shared" si="196"/>
        <v>0</v>
      </c>
      <c r="AP817" s="50"/>
      <c r="AQ817" s="50">
        <f t="shared" si="197"/>
        <v>0</v>
      </c>
      <c r="AR817" s="50"/>
      <c r="AS817" s="1" t="str">
        <f t="shared" si="198"/>
        <v/>
      </c>
      <c r="AU817" s="1" t="str">
        <f t="shared" si="199"/>
        <v/>
      </c>
      <c r="AW817" s="1" t="str">
        <f t="shared" si="200"/>
        <v/>
      </c>
      <c r="AY817" s="1" t="str">
        <f t="shared" si="201"/>
        <v/>
      </c>
      <c r="BA817" s="1" t="str">
        <f t="shared" si="202"/>
        <v/>
      </c>
      <c r="BC817" s="1" t="str">
        <f t="shared" si="203"/>
        <v/>
      </c>
    </row>
    <row r="818" spans="1:55" hidden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N818" s="50"/>
      <c r="AO818" s="1">
        <f t="shared" si="196"/>
        <v>0</v>
      </c>
      <c r="AP818" s="50"/>
      <c r="AQ818" s="50">
        <f t="shared" si="197"/>
        <v>0</v>
      </c>
      <c r="AS818" s="1" t="str">
        <f t="shared" si="198"/>
        <v/>
      </c>
      <c r="AU818" s="1" t="str">
        <f t="shared" si="199"/>
        <v/>
      </c>
      <c r="AW818" s="1" t="str">
        <f t="shared" si="200"/>
        <v/>
      </c>
      <c r="AY818" s="1" t="str">
        <f t="shared" si="201"/>
        <v/>
      </c>
      <c r="BA818" s="1" t="str">
        <f t="shared" si="202"/>
        <v/>
      </c>
      <c r="BC818" s="1" t="str">
        <f t="shared" si="203"/>
        <v/>
      </c>
    </row>
    <row r="819" spans="1:55" hidden="1">
      <c r="AO819" s="1">
        <f t="shared" si="196"/>
        <v>0</v>
      </c>
      <c r="AQ819" s="50">
        <f t="shared" si="197"/>
        <v>0</v>
      </c>
      <c r="AS819" s="1" t="str">
        <f t="shared" si="198"/>
        <v/>
      </c>
      <c r="AU819" s="1" t="str">
        <f t="shared" si="199"/>
        <v/>
      </c>
      <c r="AW819" s="1" t="str">
        <f t="shared" si="200"/>
        <v/>
      </c>
      <c r="AY819" s="1" t="str">
        <f t="shared" si="201"/>
        <v/>
      </c>
      <c r="BA819" s="1" t="str">
        <f t="shared" si="202"/>
        <v/>
      </c>
      <c r="BC819" s="1" t="str">
        <f t="shared" si="203"/>
        <v/>
      </c>
    </row>
    <row r="820" spans="1:55" hidden="1">
      <c r="AQ820" s="50">
        <f t="shared" si="197"/>
        <v>0</v>
      </c>
      <c r="AU820" s="1" t="str">
        <f t="shared" si="199"/>
        <v/>
      </c>
      <c r="AW820" s="1" t="str">
        <f t="shared" si="200"/>
        <v/>
      </c>
      <c r="AY820" s="1" t="str">
        <f t="shared" si="201"/>
        <v/>
      </c>
      <c r="BA820" s="1" t="str">
        <f t="shared" si="202"/>
        <v/>
      </c>
      <c r="BC820" s="1" t="str">
        <f t="shared" si="203"/>
        <v/>
      </c>
    </row>
    <row r="821" spans="1:55" hidden="1"/>
    <row r="822" spans="1:55" hidden="1"/>
    <row r="823" spans="1:55" hidden="1">
      <c r="AP823" s="161" t="e">
        <f>IF(AND($N$23="Fix Pay"),"0",$O$23*$H$5)</f>
        <v>#VALUE!</v>
      </c>
      <c r="AQ823" s="1" t="str">
        <f>IF(AND($N$23="Fix Pay"),$I$23,$P$23)</f>
        <v/>
      </c>
      <c r="AT823" s="161" t="e">
        <f>IF(AND($S$23="Fix Pay"),"0",$T$23*$H$5)</f>
        <v>#VALUE!</v>
      </c>
      <c r="AU823" s="1" t="str">
        <f>IF(AND($S$23="Fix Pay"),$I$23,$U$23)</f>
        <v/>
      </c>
      <c r="AX823" s="165" t="e">
        <f>IF(AND($X$23="Fix Pay"),"0",$Y$23*$H$5)</f>
        <v>#VALUE!</v>
      </c>
      <c r="AY823" s="1" t="str">
        <f>IF(AND($X$23="Fix Pay"),$I$23,$Z$23)</f>
        <v/>
      </c>
      <c r="BB823" s="165" t="e">
        <f>IF(AND($AC$23="Fix Pay"),"0",$AD$23*$H$5)</f>
        <v>#VALUE!</v>
      </c>
      <c r="BC823" s="1" t="str">
        <f>IF(AND($AC$23="Fix Pay"),$I$23,$AE$23)</f>
        <v/>
      </c>
    </row>
    <row r="824" spans="1:55" ht="15" hidden="1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40" t="s">
        <v>46</v>
      </c>
      <c r="L824" s="340"/>
      <c r="M824" s="340"/>
      <c r="N824" s="340"/>
      <c r="O824" s="340"/>
      <c r="P824" s="340"/>
      <c r="Q824" s="340"/>
      <c r="R824" s="340"/>
      <c r="S824" s="340"/>
      <c r="T824" s="340"/>
      <c r="U824" s="340"/>
      <c r="V824" s="245"/>
      <c r="W824" s="341" t="s">
        <v>47</v>
      </c>
      <c r="X824" s="341"/>
      <c r="Y824" s="341"/>
      <c r="Z824" s="341"/>
      <c r="AA824" s="341"/>
      <c r="AB824" s="341"/>
      <c r="AC824" s="341"/>
      <c r="AD824" s="341"/>
      <c r="AE824" s="342" t="s">
        <v>48</v>
      </c>
      <c r="AF824" s="342"/>
      <c r="AG824" s="342"/>
      <c r="AH824" s="342"/>
      <c r="AI824" s="342"/>
      <c r="AJ824" s="3"/>
      <c r="AK824" s="3"/>
      <c r="AL824" s="3"/>
      <c r="AO824" s="1" t="str">
        <f>AQ824</f>
        <v/>
      </c>
      <c r="AP824" s="162" t="str">
        <f>IF(AND($O$23=""),"",ROUND(AP823,0))</f>
        <v/>
      </c>
      <c r="AQ824" s="50" t="str">
        <f>IF($AQ$823=4200,F827,IF($AQ$823=4800,G827,IF($AQ$823="5400A",I827,IF($AQ$823=3600,H827,IF($AQ$823=1700,K827,IF($AQ$823=1750,M827,IF($AQ$823=1900,N827,IF($AQ$823=2000,O827,IF($AQ$823="2400A",P827,IF($AQ$823="2400B",R827,IF($AQ$823="2400C",S827,IF($AQ$823="2800A",T827,IF($AQ$823="2800B",U827,IF($AQ$823="5400B",W827,IF($AQ$823=6000,X827,IF($AQ$823=6600,Y827,IF($AQ$823=6800,Z827,IF($AQ$823=7200,AB827,IF($AQ$823=7600,AC827,IF($AQ$823=8200,AD827,IF($AQ$823=8700,AE827,IF($AQ$823=8900,AG827,IF($AQ$823=9500,AH827,IF($AQ$823=10000,AI827,""))))))))))))))))))))))))</f>
        <v/>
      </c>
      <c r="AR824" s="50"/>
      <c r="AS824" s="1" t="str">
        <f>AU824</f>
        <v/>
      </c>
      <c r="AT824" s="162" t="str">
        <f>IF(AND($T$23=""),"",ROUND(AT823,0))</f>
        <v/>
      </c>
      <c r="AU824" s="1" t="str">
        <f>IF($AU$823=4200,F827,IF($AU$823=4800,G827,IF($AU$823="5400A",I827,IF($AU$823=3600,H827,IF($AU$823=1700,K827,IF($AU$823=1750,M827,IF($AU$823=1900,N827,IF($AU$823=2000,O827,IF($AU$823="2400A",P827,IF($AU$823="2400B",R827,IF($AU$823="2400C",S827,IF($AU$823="2800A",T827,IF($AU$823="2800B",U827,IF($AU$823="5400B",W827,IF($AU$823=6000,X827,IF($AU$823=6600,Y827,IF($AU$823=6800,Z827,IF($AU$823=7200,AB827,IF($AU$823=7600,AC827,IF($AU$823=8200,AD827,IF($AU$823=8700,AE827,IF($AU$823=8900,AG827,IF($AU$823=9500,AH827,IF($AU$823=10000,AI827,""))))))))))))))))))))))))</f>
        <v/>
      </c>
      <c r="AW824" s="1" t="str">
        <f>AY824</f>
        <v/>
      </c>
      <c r="AX824" s="162" t="str">
        <f>IF(AND($Y$23=""),"",ROUND(AX823,0))</f>
        <v/>
      </c>
      <c r="AY824" s="1" t="str">
        <f>IF($AY$823=4200,F827,IF($AY$823=4800,G827,IF($AY$823="5400A",I827,IF($AY$823=3600,H827,IF($AY$823=1700,K827,IF($AY$823=1750,M827,IF($AY$823=1900,N827,IF($AY$823=2000,O827,IF($AY$823="2400A",P827,IF($AY$823="2400B",R827,IF($AY$823="2400C",S827,IF($AY$823="2800A",T827,IF($AY$823="2800B",U827,IF($AY$823="5400B",W827,IF($AY$823=6000,X827,IF($AY$823=6600,Y827,IF($AY$823=6800,Z827,IF($AY$823=7200,AB827,IF($AY$823=7600,AC827,IF($AY$823=8200,AD827,IF($AY$823=8700,AE827,IF($AY$823=8900,AG827,IF($AY$823=9500,AH827,IF($AY$823=10000,AI827,""))))))))))))))))))))))))</f>
        <v/>
      </c>
      <c r="BA824" s="1" t="str">
        <f>BC824</f>
        <v/>
      </c>
      <c r="BB824" s="162" t="str">
        <f>IF(AND($AD$23=""),"",ROUND(BB823,0))</f>
        <v/>
      </c>
      <c r="BC824" s="1" t="str">
        <f>IF($BC$823=4200,F827,IF($BC$823=4800,G827,IF($BC$823="5400A",I827,IF($BC$823=3600,H827,IF($BC$823=1700,K827,IF($BC$823=1750,M827,IF($BC$823=1900,N827,IF($BC$823=2000,O827,IF($BC$823="2400A",P827,IF($BC$823="2400B",R827,IF($BC$823="2400C",S827,IF($BC$823="2800A",T827,IF($BC$823="2800B",U827,IF($BC$823="5400B",W827,IF($BC$823=6000,X827,IF($BC$823=6600,Y827,IF($BC$823=6800,Z827,IF($BC$823=7200,AB827,IF($BC$823=7600,AC827,IF($BC$823=8200,AD827,IF($BC$823=8700,AE827,IF($BC$823=8900,AG827,IF($BC$823=9500,AH827,IF($BC$823=10000,AI827,""))))))))))))))))))))))))</f>
        <v/>
      </c>
    </row>
    <row r="825" spans="1:55" ht="15" hidden="1" customHeight="1">
      <c r="E825" s="1">
        <f>IF(AND(F23="Fix Pay"),I23,I23)</f>
        <v>0</v>
      </c>
      <c r="F825" s="5"/>
      <c r="G825" s="344" t="s">
        <v>45</v>
      </c>
      <c r="H825" s="344"/>
      <c r="I825" s="6"/>
      <c r="J825" s="42"/>
      <c r="K825" s="28">
        <v>1700</v>
      </c>
      <c r="L825" s="28"/>
      <c r="M825" s="28">
        <v>1750</v>
      </c>
      <c r="N825" s="141">
        <v>1900</v>
      </c>
      <c r="O825" s="39">
        <v>2000</v>
      </c>
      <c r="P825" s="39" t="s">
        <v>74</v>
      </c>
      <c r="Q825" s="39"/>
      <c r="R825" s="39" t="s">
        <v>75</v>
      </c>
      <c r="S825" s="39" t="s">
        <v>76</v>
      </c>
      <c r="T825" s="40" t="s">
        <v>77</v>
      </c>
      <c r="U825" s="40" t="s">
        <v>78</v>
      </c>
      <c r="V825" s="40"/>
      <c r="W825" s="38" t="s">
        <v>80</v>
      </c>
      <c r="X825" s="38">
        <v>6000</v>
      </c>
      <c r="Y825" s="39">
        <v>6600</v>
      </c>
      <c r="Z825" s="39">
        <v>6800</v>
      </c>
      <c r="AA825" s="39"/>
      <c r="AB825" s="39">
        <v>7200</v>
      </c>
      <c r="AC825" s="38">
        <v>7600</v>
      </c>
      <c r="AD825" s="38">
        <v>8200</v>
      </c>
      <c r="AE825" s="39">
        <v>8700</v>
      </c>
      <c r="AF825" s="39"/>
      <c r="AG825" s="39">
        <v>8900</v>
      </c>
      <c r="AH825" s="39">
        <v>9500</v>
      </c>
      <c r="AI825" s="40">
        <v>10000</v>
      </c>
      <c r="AJ825" s="3"/>
      <c r="AK825" s="3"/>
      <c r="AL825" s="3"/>
      <c r="AO825" s="1" t="str">
        <f t="shared" ref="AO825:AO868" si="206">AQ825</f>
        <v/>
      </c>
      <c r="AP825" s="163" t="str">
        <f>IF(AND(AP824&lt;=AQ824),AQ824,INDEX(AO824:AO869,MATCH(AP824,AQ824:AQ869)+(LOOKUP(AP824,AQ824:AQ869)&lt;&gt;AP824)))</f>
        <v/>
      </c>
      <c r="AQ825" s="50" t="str">
        <f t="shared" ref="AQ825:AQ869" si="207">IF($AQ$823=4200,F828,IF($AQ$823=4800,G828,IF($AQ$823="5400A",I828,IF($AQ$823=3600,H828,IF($AQ$823=1700,K828,IF($AQ$823=1750,M828,IF($AQ$823=1900,N828,IF($AQ$823=2000,O828,IF($AQ$823="2400A",P828,IF($AQ$823="2400B",R828,IF($AQ$823="2400C",S828,IF($AQ$823="2800A",T828,IF($AQ$823="2800B",U828,IF($AQ$823="5400B",W828,IF($AQ$823=6000,X828,IF($AQ$823=6600,Y828,IF($AQ$823=6800,Z828,IF($AQ$823=7200,AB828,IF($AQ$823=7600,AC828,IF($AQ$823=8200,AD828,IF($AQ$823=8700,AE828,IF($AQ$823=8900,AG828,IF($AQ$823=9500,AH828,IF($AQ$823=10000,AI828,""))))))))))))))))))))))))</f>
        <v/>
      </c>
      <c r="AR825" s="50"/>
      <c r="AS825" s="1" t="str">
        <f t="shared" ref="AS825:AS868" si="208">AU825</f>
        <v/>
      </c>
      <c r="AT825" s="163" t="str">
        <f>IF(AND(AT824&lt;=AU824),AU824,INDEX(AS824:AS869,MATCH(AT824,AU824:AU869)+(LOOKUP(AT824,AU824:AU869)&lt;&gt;AT824)))</f>
        <v/>
      </c>
      <c r="AU825" s="1" t="str">
        <f t="shared" ref="AU825:AU869" si="209">IF($AU$823=4200,F828,IF($AU$823=4800,G828,IF($AU$823="5400A",I828,IF($AU$823=3600,H828,IF($AU$823=1700,K828,IF($AU$823=1750,M828,IF($AU$823=1900,N828,IF($AU$823=2000,O828,IF($AU$823="2400A",P828,IF($AU$823="2400B",R828,IF($AU$823="2400C",S828,IF($AU$823="2800A",T828,IF($AU$823="2800B",U828,IF($AU$823="5400B",W828,IF($AU$823=6000,X828,IF($AU$823=6600,Y828,IF($AU$823=6800,Z828,IF($AU$823=7200,AB828,IF($AU$823=7600,AC828,IF($AU$823=8200,AD828,IF($AU$823=8700,AE828,IF($AU$823=8900,AG828,IF($AU$823=9500,AH828,IF($AU$823=10000,AI828,""))))))))))))))))))))))))</f>
        <v/>
      </c>
      <c r="AW825" s="1" t="str">
        <f t="shared" ref="AW825:AW869" si="210">AY825</f>
        <v/>
      </c>
      <c r="AX825" s="163" t="str">
        <f>IF(AND(AX824&lt;=AY824),AY824,INDEX(AW824:AW869,MATCH(AX824,AY824:AY869)+(LOOKUP(AX824,AY824:AY869)&lt;&gt;AX824)))</f>
        <v/>
      </c>
      <c r="AY825" s="1" t="str">
        <f t="shared" ref="AY825:AY871" si="211">IF($AY$823=4200,F828,IF($AY$823=4800,G828,IF($AY$823="5400A",I828,IF($AY$823=3600,H828,IF($AY$823=1700,K828,IF($AY$823=1750,M828,IF($AY$823=1900,N828,IF($AY$823=2000,O828,IF($AY$823="2400A",P828,IF($AY$823="2400B",R828,IF($AY$823="2400C",S828,IF($AY$823="2800A",T828,IF($AY$823="2800B",U828,IF($AY$823="5400B",W828,IF($AY$823=6000,X828,IF($AY$823=6600,Y828,IF($AY$823=6800,Z828,IF($AY$823=7200,AB828,IF($AY$823=7600,AC828,IF($AY$823=8200,AD828,IF($AY$823=8700,AE828,IF($AY$823=8900,AG828,IF($AY$823=9500,AH828,IF($AY$823=10000,AI828,""))))))))))))))))))))))))</f>
        <v/>
      </c>
      <c r="BA825" s="1" t="str">
        <f t="shared" ref="BA825:BA869" si="212">BC825</f>
        <v/>
      </c>
      <c r="BB825" s="163" t="str">
        <f>IF(AND(BB824&lt;=BC824),BC824,INDEX(BA824:BA869,MATCH(BB824,BC824:BC869)+(LOOKUP(BB824,BC824:BC869)&lt;&gt;BB824)))</f>
        <v/>
      </c>
      <c r="BC825" s="1" t="str">
        <f t="shared" ref="BC825:BC869" si="213">IF($BC$823=4200,F828,IF($BC$823=4800,G828,IF($BC$823="5400A",I828,IF($BC$823=3600,H828,IF($BC$823=1700,K828,IF($BC$823=1750,M828,IF($BC$823=1900,N828,IF($BC$823=2000,O828,IF($BC$823="2400A",P828,IF($BC$823="2400B",R828,IF($BC$823="2400C",S828,IF($BC$823="2800A",T828,IF($BC$823="2800B",U828,IF($BC$823="5400B",W828,IF($BC$823=6000,X828,IF($BC$823=6600,Y828,IF($BC$823=6800,Z828,IF($BC$823=7200,AB828,IF($BC$823=7600,AC828,IF($BC$823=8200,AD828,IF($BC$823=8700,AE828,IF($BC$823=8900,AG828,IF($BC$823=9500,AH828,IF($BC$823=10000,AI828,""))))))))))))))))))))))))</f>
        <v/>
      </c>
    </row>
    <row r="826" spans="1:55" ht="15" hidden="1" customHeight="1">
      <c r="B826" s="160">
        <v>17</v>
      </c>
      <c r="D826" s="150">
        <f>IF(AND(F23="Fix Pay"),"0",H23*H$5)</f>
        <v>0</v>
      </c>
      <c r="F826" s="7">
        <v>4200</v>
      </c>
      <c r="G826" s="8">
        <v>4800</v>
      </c>
      <c r="H826" s="8">
        <v>3600</v>
      </c>
      <c r="I826" s="9" t="s">
        <v>79</v>
      </c>
      <c r="J826" s="42"/>
      <c r="K826" s="29">
        <v>1</v>
      </c>
      <c r="L826" s="29"/>
      <c r="M826" s="29">
        <v>2</v>
      </c>
      <c r="N826" s="29">
        <v>3</v>
      </c>
      <c r="O826" s="29">
        <v>4</v>
      </c>
      <c r="P826" s="29">
        <v>5</v>
      </c>
      <c r="Q826" s="29"/>
      <c r="R826" s="29">
        <v>6</v>
      </c>
      <c r="S826" s="29">
        <v>7</v>
      </c>
      <c r="T826" s="29">
        <v>8</v>
      </c>
      <c r="U826" s="29">
        <v>9</v>
      </c>
      <c r="V826" s="29"/>
      <c r="W826" s="29">
        <v>14</v>
      </c>
      <c r="X826" s="29">
        <v>15</v>
      </c>
      <c r="Y826" s="29">
        <v>16</v>
      </c>
      <c r="Z826" s="29">
        <v>17</v>
      </c>
      <c r="AA826" s="29"/>
      <c r="AB826" s="29">
        <v>18</v>
      </c>
      <c r="AC826" s="39">
        <v>19</v>
      </c>
      <c r="AD826" s="39">
        <v>20</v>
      </c>
      <c r="AE826" s="39">
        <v>21</v>
      </c>
      <c r="AF826" s="39"/>
      <c r="AG826" s="39">
        <v>22</v>
      </c>
      <c r="AH826" s="39">
        <v>23</v>
      </c>
      <c r="AI826" s="39">
        <v>24</v>
      </c>
      <c r="AJ826" s="3"/>
      <c r="AK826" s="3"/>
      <c r="AL826" s="3"/>
      <c r="AO826" s="1" t="str">
        <f t="shared" si="206"/>
        <v/>
      </c>
      <c r="AP826" s="250"/>
      <c r="AQ826" s="50" t="str">
        <f t="shared" si="207"/>
        <v/>
      </c>
      <c r="AR826" s="50"/>
      <c r="AS826" s="1" t="str">
        <f t="shared" si="208"/>
        <v/>
      </c>
      <c r="AT826" s="250"/>
      <c r="AU826" s="1" t="str">
        <f t="shared" si="209"/>
        <v/>
      </c>
      <c r="AW826" s="1" t="str">
        <f t="shared" si="210"/>
        <v/>
      </c>
      <c r="AX826" s="151"/>
      <c r="AY826" s="1" t="str">
        <f t="shared" si="211"/>
        <v/>
      </c>
      <c r="BA826" s="1" t="str">
        <f t="shared" si="212"/>
        <v/>
      </c>
      <c r="BB826" s="151"/>
      <c r="BC826" s="1" t="str">
        <f t="shared" si="213"/>
        <v/>
      </c>
    </row>
    <row r="827" spans="1:55" ht="15" hidden="1" customHeight="1">
      <c r="C827" s="1" t="str">
        <f t="shared" ref="C827:C866" si="214">E827</f>
        <v/>
      </c>
      <c r="D827" s="151">
        <f>IF(AND(H791=""),"",ROUND(D826,0))</f>
        <v>0</v>
      </c>
      <c r="E827" s="1" t="str">
        <f t="shared" ref="E827:E866" si="215">IF($E$825=4200,F827,IF($E$825=4800,G827,IF($E$825="5400A",I827,IF($E$825=3600,H827,IF($E$825=1700,K827,IF($E$825=1750,M827,IF($E$825=1900,N827,IF($E$825=2000,O827,IF($E$825="2400A",P827,IF($E$825="2400B",R827,IF($E$825="2400C",S827,IF($E$825="2800A",T827,IF($E$825="2800B",U827,IF($E$825="5400B",W827,IF($E$825=6000,X827,IF($E$825=6600,Y827,IF($E$825=6800,Z827,IF($E$825=7200,AB827,IF($E$825=7600,AC827,IF($E$825=8200,AD827,IF($E$825=8700,AE827,IF($E$825=8900,AG827,IF($E$825=9500,AH827,IF($E$825=10000,AI827,""))))))))))))))))))))))))</f>
        <v/>
      </c>
      <c r="F827" s="1">
        <v>26500</v>
      </c>
      <c r="G827" s="1">
        <v>31100</v>
      </c>
      <c r="H827" s="1">
        <v>23700</v>
      </c>
      <c r="I827" s="1">
        <v>39300</v>
      </c>
      <c r="K827" s="30">
        <v>12400</v>
      </c>
      <c r="L827" s="30"/>
      <c r="M827" s="30">
        <v>12600</v>
      </c>
      <c r="N827" s="31">
        <v>12800</v>
      </c>
      <c r="O827" s="30">
        <v>13500</v>
      </c>
      <c r="P827" s="31">
        <v>14600</v>
      </c>
      <c r="Q827" s="36"/>
      <c r="R827" s="36">
        <v>15100</v>
      </c>
      <c r="S827" s="142">
        <v>15700</v>
      </c>
      <c r="T827" s="143">
        <v>18500</v>
      </c>
      <c r="U827" s="143">
        <v>20100</v>
      </c>
      <c r="V827" s="143"/>
      <c r="W827" s="34">
        <v>39300</v>
      </c>
      <c r="X827" s="34">
        <v>42500</v>
      </c>
      <c r="Y827" s="31">
        <v>47200</v>
      </c>
      <c r="Z827" s="31">
        <v>49700</v>
      </c>
      <c r="AA827" s="31"/>
      <c r="AB827" s="31">
        <v>52800</v>
      </c>
      <c r="AC827" s="31">
        <v>58000</v>
      </c>
      <c r="AD827" s="31">
        <v>62300</v>
      </c>
      <c r="AE827" s="30">
        <v>86200</v>
      </c>
      <c r="AF827" s="30"/>
      <c r="AG827" s="30">
        <v>90800</v>
      </c>
      <c r="AH827" s="30">
        <v>102100</v>
      </c>
      <c r="AI827" s="37">
        <v>104200</v>
      </c>
      <c r="AJ827" s="3"/>
      <c r="AK827" s="3"/>
      <c r="AL827" s="3"/>
      <c r="AO827" s="1" t="str">
        <f t="shared" si="206"/>
        <v/>
      </c>
      <c r="AP827" s="164" t="str">
        <f>IF(AND($N$23="Fix Pay"),AQ824,AP825)</f>
        <v/>
      </c>
      <c r="AQ827" s="50" t="str">
        <f t="shared" si="207"/>
        <v/>
      </c>
      <c r="AR827" s="50"/>
      <c r="AS827" s="1" t="str">
        <f t="shared" si="208"/>
        <v/>
      </c>
      <c r="AT827" s="164" t="str">
        <f>IF(AND($S$23="Fix Pay"),AU824,AT825)</f>
        <v/>
      </c>
      <c r="AU827" s="1" t="str">
        <f t="shared" si="209"/>
        <v/>
      </c>
      <c r="AW827" s="1" t="str">
        <f t="shared" si="210"/>
        <v/>
      </c>
      <c r="AX827" s="164" t="str">
        <f>IF(AND($X$23="Fix Pay"),AY824,AX825)</f>
        <v/>
      </c>
      <c r="AY827" s="1" t="str">
        <f t="shared" si="211"/>
        <v/>
      </c>
      <c r="BA827" s="1" t="str">
        <f t="shared" si="212"/>
        <v/>
      </c>
      <c r="BB827" s="164" t="str">
        <f>IF(AND($AC$23="Fix Pay"),BC824,BB825)</f>
        <v/>
      </c>
      <c r="BC827" s="1" t="str">
        <f t="shared" si="213"/>
        <v/>
      </c>
    </row>
    <row r="828" spans="1:55" ht="15" hidden="1" customHeight="1">
      <c r="C828" s="1" t="str">
        <f t="shared" si="214"/>
        <v/>
      </c>
      <c r="D828" s="151" t="str">
        <f>IF(AND(D827&lt;=E827),E827,INDEX($C$827:$C$866,MATCH(D827,$E$827:$E$866)+(LOOKUP(D827,$E$827:$E$866)&lt;&gt;D827)))</f>
        <v/>
      </c>
      <c r="E828" s="1" t="str">
        <f t="shared" si="215"/>
        <v/>
      </c>
      <c r="F828" s="1">
        <v>37800</v>
      </c>
      <c r="G828" s="1">
        <v>44300</v>
      </c>
      <c r="H828" s="1">
        <v>33800</v>
      </c>
      <c r="I828" s="1">
        <v>53100</v>
      </c>
      <c r="K828" s="30">
        <v>17700</v>
      </c>
      <c r="L828" s="30"/>
      <c r="M828" s="30">
        <v>17900</v>
      </c>
      <c r="N828" s="31">
        <v>18200</v>
      </c>
      <c r="O828" s="30">
        <v>19200</v>
      </c>
      <c r="P828" s="31">
        <v>20800</v>
      </c>
      <c r="Q828" s="36"/>
      <c r="R828" s="36">
        <v>21500</v>
      </c>
      <c r="S828" s="142">
        <v>22400</v>
      </c>
      <c r="T828" s="143">
        <v>25300</v>
      </c>
      <c r="U828" s="143">
        <v>28700</v>
      </c>
      <c r="V828" s="143"/>
      <c r="W828" s="34">
        <v>56100</v>
      </c>
      <c r="X828" s="34">
        <v>60700</v>
      </c>
      <c r="Y828" s="31">
        <v>67300</v>
      </c>
      <c r="Z828" s="31">
        <v>71000</v>
      </c>
      <c r="AA828" s="31"/>
      <c r="AB828" s="31">
        <v>75300</v>
      </c>
      <c r="AC828" s="31">
        <v>79900</v>
      </c>
      <c r="AD828" s="31">
        <v>88900</v>
      </c>
      <c r="AE828" s="30">
        <v>123100</v>
      </c>
      <c r="AF828" s="30"/>
      <c r="AG828" s="30">
        <v>129700</v>
      </c>
      <c r="AH828" s="30">
        <v>145800</v>
      </c>
      <c r="AI828" s="37">
        <v>148800</v>
      </c>
      <c r="AJ828" s="3"/>
      <c r="AK828" s="3"/>
      <c r="AL828" s="3"/>
      <c r="AO828" s="1" t="str">
        <f t="shared" si="206"/>
        <v/>
      </c>
      <c r="AP828" s="250"/>
      <c r="AQ828" s="50" t="str">
        <f>IF($AQ$823=4200,F831,IF($AQ$823=4800,G831,IF($AQ$823="5400A",I831,IF($AQ$823=3600,H831,IF($AQ$823=1700,K831,IF($AQ$823=1750,M831,IF($AQ$823=1900,N831,IF($AQ$823=2000,O831,IF($AQ$823="2400A",P831,IF($AQ$823="2400B",R831,IF($AQ$823="2400C",S831,IF($AQ$823="2800A",T831,IF($AQ$823="2800B",U831,IF($AQ$823="5400B",W831,IF($AQ$823=6000,X831,IF($AQ$823=6600,Y831,IF($AQ$823=6800,Z831,IF($AQ$823=7200,AB831,IF($AQ$823=7600,AC831,IF($AQ$823=8200,AD831,IF($AQ$823=8700,AE831,IF($AQ$823=8900,AG831,IF($AQ$823=9500,AH831,IF($AQ$823=10000,AI831,""))))))))))))))))))))))))</f>
        <v/>
      </c>
      <c r="AR828" s="50"/>
      <c r="AS828" s="1" t="str">
        <f t="shared" si="208"/>
        <v/>
      </c>
      <c r="AT828" s="250"/>
      <c r="AU828" s="1" t="str">
        <f t="shared" si="209"/>
        <v/>
      </c>
      <c r="AW828" s="1" t="str">
        <f t="shared" si="210"/>
        <v/>
      </c>
      <c r="AX828" s="151"/>
      <c r="AY828" s="1" t="str">
        <f t="shared" si="211"/>
        <v/>
      </c>
      <c r="BA828" s="1" t="str">
        <f t="shared" si="212"/>
        <v/>
      </c>
      <c r="BB828" s="151"/>
      <c r="BC828" s="1" t="str">
        <f t="shared" si="213"/>
        <v/>
      </c>
    </row>
    <row r="829" spans="1:55" ht="15" hidden="1" customHeight="1">
      <c r="C829" s="1" t="str">
        <f t="shared" si="214"/>
        <v/>
      </c>
      <c r="D829" s="152" t="str">
        <f>IF(AND(D827&lt;=E827),E827,INDEX($C$827:$C$846,MATCH(D827,$E$827:$E$846)+(LOOKUP(D827,$E$827:$E$846)&lt;&gt;D827)))</f>
        <v/>
      </c>
      <c r="E829" s="1" t="str">
        <f t="shared" si="215"/>
        <v/>
      </c>
      <c r="F829" s="1">
        <v>38900</v>
      </c>
      <c r="G829" s="1">
        <v>45600</v>
      </c>
      <c r="H829" s="1">
        <v>34800</v>
      </c>
      <c r="I829" s="1">
        <v>54700</v>
      </c>
      <c r="K829" s="31">
        <v>18200</v>
      </c>
      <c r="L829" s="31"/>
      <c r="M829" s="31">
        <v>18400</v>
      </c>
      <c r="N829" s="31">
        <v>18700</v>
      </c>
      <c r="O829" s="31">
        <v>19800</v>
      </c>
      <c r="P829" s="31">
        <v>21400</v>
      </c>
      <c r="Q829" s="36"/>
      <c r="R829" s="36">
        <v>22100</v>
      </c>
      <c r="S829" s="142">
        <v>23100</v>
      </c>
      <c r="T829" s="143">
        <v>27100</v>
      </c>
      <c r="U829" s="143">
        <v>29600</v>
      </c>
      <c r="V829" s="143"/>
      <c r="W829" s="34">
        <v>57800</v>
      </c>
      <c r="X829" s="34">
        <v>62500</v>
      </c>
      <c r="Y829" s="31">
        <v>69300</v>
      </c>
      <c r="Z829" s="31">
        <v>73100</v>
      </c>
      <c r="AA829" s="31"/>
      <c r="AB829" s="31">
        <v>77600</v>
      </c>
      <c r="AC829" s="31">
        <v>82300</v>
      </c>
      <c r="AD829" s="31">
        <v>91600</v>
      </c>
      <c r="AE829" s="30">
        <v>126800</v>
      </c>
      <c r="AF829" s="30"/>
      <c r="AG829" s="30">
        <v>133600</v>
      </c>
      <c r="AH829" s="30">
        <v>150200</v>
      </c>
      <c r="AI829" s="37">
        <v>153300</v>
      </c>
      <c r="AJ829" s="3"/>
      <c r="AK829" s="3"/>
      <c r="AL829" s="3"/>
      <c r="AO829" s="1" t="str">
        <f t="shared" si="206"/>
        <v/>
      </c>
      <c r="AP829" s="250"/>
      <c r="AQ829" s="50" t="str">
        <f t="shared" si="207"/>
        <v/>
      </c>
      <c r="AR829" s="50"/>
      <c r="AS829" s="1" t="str">
        <f t="shared" si="208"/>
        <v/>
      </c>
      <c r="AT829" s="250"/>
      <c r="AU829" s="1" t="str">
        <f t="shared" si="209"/>
        <v/>
      </c>
      <c r="AW829" s="1" t="str">
        <f t="shared" si="210"/>
        <v/>
      </c>
      <c r="AX829" s="151"/>
      <c r="AY829" s="1" t="str">
        <f t="shared" si="211"/>
        <v/>
      </c>
      <c r="BA829" s="1" t="str">
        <f t="shared" si="212"/>
        <v/>
      </c>
      <c r="BB829" s="151"/>
      <c r="BC829" s="1" t="str">
        <f t="shared" si="213"/>
        <v/>
      </c>
    </row>
    <row r="830" spans="1:55" ht="15" hidden="1" customHeight="1">
      <c r="A830" s="1" t="s">
        <v>229</v>
      </c>
      <c r="C830" s="1" t="str">
        <f t="shared" si="214"/>
        <v/>
      </c>
      <c r="D830" s="153" t="str">
        <f>IF(AND(C$6="Fix Pay"),E827,D828)</f>
        <v/>
      </c>
      <c r="E830" s="1" t="str">
        <f t="shared" si="215"/>
        <v/>
      </c>
      <c r="F830" s="1">
        <v>40100</v>
      </c>
      <c r="G830" s="1">
        <v>47000</v>
      </c>
      <c r="H830" s="1">
        <v>35800</v>
      </c>
      <c r="I830" s="1">
        <v>56300</v>
      </c>
      <c r="K830" s="31">
        <v>18700</v>
      </c>
      <c r="L830" s="31"/>
      <c r="M830" s="31">
        <v>19000</v>
      </c>
      <c r="N830" s="30">
        <v>19300</v>
      </c>
      <c r="O830" s="34">
        <v>20400</v>
      </c>
      <c r="P830" s="30">
        <v>22000</v>
      </c>
      <c r="Q830" s="35"/>
      <c r="R830" s="35">
        <v>22800</v>
      </c>
      <c r="S830" s="142">
        <v>23800</v>
      </c>
      <c r="T830" s="144">
        <v>27900</v>
      </c>
      <c r="U830" s="144">
        <v>30500</v>
      </c>
      <c r="V830" s="144"/>
      <c r="W830" s="34">
        <v>59500</v>
      </c>
      <c r="X830" s="34">
        <v>64400</v>
      </c>
      <c r="Y830" s="31">
        <v>71400</v>
      </c>
      <c r="Z830" s="31">
        <v>75300</v>
      </c>
      <c r="AA830" s="31"/>
      <c r="AB830" s="31">
        <v>79900</v>
      </c>
      <c r="AC830" s="31">
        <v>84800</v>
      </c>
      <c r="AD830" s="31">
        <v>94300</v>
      </c>
      <c r="AE830" s="30">
        <v>130600</v>
      </c>
      <c r="AF830" s="30"/>
      <c r="AG830" s="37">
        <v>137600</v>
      </c>
      <c r="AH830" s="37">
        <v>154700</v>
      </c>
      <c r="AI830" s="30">
        <v>157900</v>
      </c>
      <c r="AJ830" s="3"/>
      <c r="AK830" s="3"/>
      <c r="AL830" s="3"/>
      <c r="AO830" s="1" t="str">
        <f t="shared" si="206"/>
        <v/>
      </c>
      <c r="AP830" s="155" t="str">
        <f>IF(AND(AP824&lt;=AQ824),AQ824,INDEX(AO824:AO844,MATCH(AP824,AQ824:AQ844)+(LOOKUP(AP824,AQ824:AQ844)&lt;&gt;AP824)))</f>
        <v/>
      </c>
      <c r="AQ830" s="50" t="str">
        <f t="shared" si="207"/>
        <v/>
      </c>
      <c r="AR830" s="50"/>
      <c r="AS830" s="1" t="str">
        <f t="shared" si="208"/>
        <v/>
      </c>
      <c r="AT830" s="155" t="str">
        <f>IF(AND(AT824&lt;=AU824),AU824,INDEX(AS824:AS844,MATCH(AT824,AU824:AU844)+(LOOKUP(AT824,AU824:AU844)&lt;&gt;AT824)))</f>
        <v/>
      </c>
      <c r="AU830" s="1" t="str">
        <f t="shared" si="209"/>
        <v/>
      </c>
      <c r="AW830" s="1" t="str">
        <f t="shared" si="210"/>
        <v/>
      </c>
      <c r="AX830" s="155" t="str">
        <f>IF(AND(AX824&lt;=AY824),AY824,INDEX(AW824:AW844,MATCH(AX824,AY824:AY844)+(LOOKUP(AX824,AY824:AY844)&lt;&gt;AX824)))</f>
        <v/>
      </c>
      <c r="AY830" s="1" t="str">
        <f t="shared" si="211"/>
        <v/>
      </c>
      <c r="BA830" s="1" t="str">
        <f t="shared" si="212"/>
        <v/>
      </c>
      <c r="BB830" s="155" t="str">
        <f>IF(AND(BB824&lt;=BC824),BC824,INDEX(BA824:BA844,MATCH(BB824,BC824:BC844)+(LOOKUP(BB824,BC824:BC844)&lt;&gt;BB824)))</f>
        <v/>
      </c>
      <c r="BC830" s="1" t="str">
        <f t="shared" si="213"/>
        <v/>
      </c>
    </row>
    <row r="831" spans="1:55" ht="15" hidden="1" customHeight="1">
      <c r="A831" s="1" t="s">
        <v>230</v>
      </c>
      <c r="C831" s="1" t="str">
        <f t="shared" si="214"/>
        <v/>
      </c>
      <c r="D831" s="154" t="str">
        <f>IF(E$23=A$51,D830,IF(E$23=A$52,D830,IF(E$23=A$53,D830,IF(E$23=A$54,D829,""))))</f>
        <v/>
      </c>
      <c r="E831" s="1" t="str">
        <f t="shared" si="215"/>
        <v/>
      </c>
      <c r="F831" s="1">
        <v>41300</v>
      </c>
      <c r="G831" s="1">
        <v>48400</v>
      </c>
      <c r="H831" s="1">
        <v>36900</v>
      </c>
      <c r="I831" s="1">
        <v>58000</v>
      </c>
      <c r="K831" s="31">
        <v>19300</v>
      </c>
      <c r="L831" s="31"/>
      <c r="M831" s="31">
        <v>19600</v>
      </c>
      <c r="N831" s="30">
        <v>19900</v>
      </c>
      <c r="O831" s="34">
        <v>21000</v>
      </c>
      <c r="P831" s="31">
        <v>22700</v>
      </c>
      <c r="Q831" s="36"/>
      <c r="R831" s="36">
        <v>23500</v>
      </c>
      <c r="S831" s="142">
        <v>24500</v>
      </c>
      <c r="T831" s="143">
        <v>28700</v>
      </c>
      <c r="U831" s="143">
        <v>31400</v>
      </c>
      <c r="V831" s="143"/>
      <c r="W831" s="31">
        <v>61300</v>
      </c>
      <c r="X831" s="31">
        <v>66300</v>
      </c>
      <c r="Y831" s="31">
        <v>73500</v>
      </c>
      <c r="Z831" s="31">
        <v>77600</v>
      </c>
      <c r="AA831" s="31"/>
      <c r="AB831" s="31">
        <v>82300</v>
      </c>
      <c r="AC831" s="31">
        <v>87300</v>
      </c>
      <c r="AD831" s="31">
        <v>97100</v>
      </c>
      <c r="AE831" s="34">
        <v>134500</v>
      </c>
      <c r="AF831" s="34"/>
      <c r="AG831" s="37">
        <v>141700</v>
      </c>
      <c r="AH831" s="37">
        <v>159300</v>
      </c>
      <c r="AI831" s="30">
        <v>162600</v>
      </c>
      <c r="AJ831" s="3"/>
      <c r="AK831" s="3"/>
      <c r="AL831" s="3"/>
      <c r="AO831" s="1" t="str">
        <f t="shared" si="206"/>
        <v/>
      </c>
      <c r="AP831" s="50"/>
      <c r="AQ831" s="50" t="str">
        <f t="shared" si="207"/>
        <v/>
      </c>
      <c r="AR831" s="50"/>
      <c r="AS831" s="1" t="str">
        <f t="shared" si="208"/>
        <v/>
      </c>
      <c r="AT831" s="50"/>
      <c r="AU831" s="1" t="str">
        <f t="shared" si="209"/>
        <v/>
      </c>
      <c r="AW831" s="1" t="str">
        <f t="shared" si="210"/>
        <v/>
      </c>
      <c r="AY831" s="1" t="str">
        <f t="shared" si="211"/>
        <v/>
      </c>
      <c r="BA831" s="1" t="str">
        <f t="shared" si="212"/>
        <v/>
      </c>
      <c r="BC831" s="1" t="str">
        <f t="shared" si="213"/>
        <v/>
      </c>
    </row>
    <row r="832" spans="1:55" ht="15" hidden="1" customHeight="1">
      <c r="A832" s="1" t="s">
        <v>231</v>
      </c>
      <c r="C832" s="1" t="str">
        <f t="shared" si="214"/>
        <v/>
      </c>
      <c r="E832" s="1" t="str">
        <f t="shared" si="215"/>
        <v/>
      </c>
      <c r="F832" s="1">
        <v>42500</v>
      </c>
      <c r="G832" s="1">
        <v>49900</v>
      </c>
      <c r="H832" s="1">
        <v>38000</v>
      </c>
      <c r="I832" s="1">
        <v>59700</v>
      </c>
      <c r="K832" s="32">
        <v>19900</v>
      </c>
      <c r="L832" s="32"/>
      <c r="M832" s="32">
        <v>20200</v>
      </c>
      <c r="N832" s="31">
        <v>20500</v>
      </c>
      <c r="O832" s="34">
        <v>21600</v>
      </c>
      <c r="P832" s="31">
        <v>23400</v>
      </c>
      <c r="Q832" s="36"/>
      <c r="R832" s="36">
        <v>24200</v>
      </c>
      <c r="S832" s="142">
        <v>25200</v>
      </c>
      <c r="T832" s="143">
        <v>29600</v>
      </c>
      <c r="U832" s="143">
        <v>32300</v>
      </c>
      <c r="V832" s="143"/>
      <c r="W832" s="31">
        <v>63100</v>
      </c>
      <c r="X832" s="31">
        <v>68300</v>
      </c>
      <c r="Y832" s="31">
        <v>75700</v>
      </c>
      <c r="Z832" s="31">
        <v>79900</v>
      </c>
      <c r="AA832" s="31"/>
      <c r="AB832" s="31">
        <v>84800</v>
      </c>
      <c r="AC832" s="31">
        <v>89900</v>
      </c>
      <c r="AD832" s="31">
        <v>100000</v>
      </c>
      <c r="AE832" s="30">
        <v>138500</v>
      </c>
      <c r="AF832" s="30"/>
      <c r="AG832" s="37">
        <v>146000</v>
      </c>
      <c r="AH832" s="37">
        <v>164100</v>
      </c>
      <c r="AI832" s="37">
        <v>167500</v>
      </c>
      <c r="AJ832" s="3"/>
      <c r="AK832" s="3"/>
      <c r="AL832" s="3"/>
      <c r="AO832" s="1" t="str">
        <f t="shared" si="206"/>
        <v/>
      </c>
      <c r="AP832" s="167" t="str">
        <f>IF($E23=A$51,AP830,IF($E23=A$52,AP830,IF($E23=A$53,AP830,IF($E23=A$54,AP827,""))))</f>
        <v/>
      </c>
      <c r="AQ832" s="50" t="str">
        <f t="shared" si="207"/>
        <v/>
      </c>
      <c r="AR832" s="50"/>
      <c r="AS832" s="1" t="str">
        <f t="shared" si="208"/>
        <v/>
      </c>
      <c r="AT832" s="167" t="str">
        <f>IF($E23=A$51,AT830,IF($E23=A$52,AT830,IF($E23=A$53,AT830,IF($E23=A$54,AT827,""))))</f>
        <v/>
      </c>
      <c r="AU832" s="1" t="str">
        <f t="shared" si="209"/>
        <v/>
      </c>
      <c r="AW832" s="1" t="str">
        <f t="shared" si="210"/>
        <v/>
      </c>
      <c r="AX832" s="168" t="str">
        <f>IF($E23=A$51,AX830,IF($E23=A$52,AX830,IF($E23=A$53,AX830,IF($E23=A$54,AX827,""))))</f>
        <v/>
      </c>
      <c r="AY832" s="1" t="str">
        <f t="shared" si="211"/>
        <v/>
      </c>
      <c r="BA832" s="1" t="str">
        <f t="shared" si="212"/>
        <v/>
      </c>
      <c r="BB832" s="168" t="str">
        <f>IF($E$23=A$51,BB830,IF($E$23=A$52,BB830,IF($E$23=A$53,BB830,IF($E$23=A$54,BB8223,""))))</f>
        <v/>
      </c>
      <c r="BC832" s="1" t="str">
        <f t="shared" si="213"/>
        <v/>
      </c>
    </row>
    <row r="833" spans="1:55" ht="15" hidden="1" customHeight="1">
      <c r="A833" s="1" t="s">
        <v>232</v>
      </c>
      <c r="C833" s="1" t="str">
        <f t="shared" si="214"/>
        <v/>
      </c>
      <c r="E833" s="1" t="str">
        <f t="shared" si="215"/>
        <v/>
      </c>
      <c r="F833" s="1">
        <v>43800</v>
      </c>
      <c r="G833" s="1">
        <v>51400</v>
      </c>
      <c r="H833" s="1">
        <v>39100</v>
      </c>
      <c r="I833" s="1">
        <v>61500</v>
      </c>
      <c r="K833" s="33">
        <v>20500</v>
      </c>
      <c r="L833" s="33"/>
      <c r="M833" s="33">
        <v>20800</v>
      </c>
      <c r="N833" s="31">
        <v>21100</v>
      </c>
      <c r="O833" s="34">
        <v>22200</v>
      </c>
      <c r="P833" s="34">
        <v>24100</v>
      </c>
      <c r="Q833" s="145"/>
      <c r="R833" s="145">
        <v>24900</v>
      </c>
      <c r="S833" s="142">
        <v>26000</v>
      </c>
      <c r="T833" s="146">
        <v>30500</v>
      </c>
      <c r="U833" s="147">
        <v>33300</v>
      </c>
      <c r="V833" s="147"/>
      <c r="W833" s="31">
        <v>65000</v>
      </c>
      <c r="X833" s="31">
        <v>70300</v>
      </c>
      <c r="Y833" s="31">
        <v>78000</v>
      </c>
      <c r="Z833" s="31">
        <v>82300</v>
      </c>
      <c r="AA833" s="31"/>
      <c r="AB833" s="31">
        <v>87300</v>
      </c>
      <c r="AC833" s="31">
        <v>92600</v>
      </c>
      <c r="AD833" s="31">
        <v>103000</v>
      </c>
      <c r="AE833" s="30">
        <v>142700</v>
      </c>
      <c r="AF833" s="30"/>
      <c r="AG833" s="37">
        <v>150400</v>
      </c>
      <c r="AH833" s="37">
        <v>169000</v>
      </c>
      <c r="AI833" s="37">
        <v>172500</v>
      </c>
      <c r="AJ833" s="3"/>
      <c r="AK833" s="3"/>
      <c r="AL833" s="3"/>
      <c r="AO833" s="1" t="str">
        <f t="shared" si="206"/>
        <v/>
      </c>
      <c r="AP833" s="50"/>
      <c r="AQ833" s="50" t="str">
        <f t="shared" si="207"/>
        <v/>
      </c>
      <c r="AR833" s="50"/>
      <c r="AS833" s="1" t="str">
        <f t="shared" si="208"/>
        <v/>
      </c>
      <c r="AU833" s="1" t="str">
        <f t="shared" si="209"/>
        <v/>
      </c>
      <c r="AW833" s="1" t="str">
        <f t="shared" si="210"/>
        <v/>
      </c>
      <c r="AY833" s="1" t="str">
        <f t="shared" si="211"/>
        <v/>
      </c>
      <c r="BA833" s="1" t="str">
        <f t="shared" si="212"/>
        <v/>
      </c>
      <c r="BC833" s="1" t="str">
        <f t="shared" si="213"/>
        <v/>
      </c>
    </row>
    <row r="834" spans="1:55" ht="15" hidden="1" customHeight="1">
      <c r="C834" s="1" t="str">
        <f t="shared" si="214"/>
        <v/>
      </c>
      <c r="E834" s="1" t="str">
        <f t="shared" si="215"/>
        <v/>
      </c>
      <c r="F834" s="1">
        <v>45100</v>
      </c>
      <c r="G834" s="1">
        <v>52900</v>
      </c>
      <c r="H834" s="1">
        <v>40300</v>
      </c>
      <c r="I834" s="1">
        <v>63300</v>
      </c>
      <c r="K834" s="31">
        <v>21100</v>
      </c>
      <c r="L834" s="31"/>
      <c r="M834" s="31">
        <v>21400</v>
      </c>
      <c r="N834" s="31">
        <v>21700</v>
      </c>
      <c r="O834" s="34">
        <v>22900</v>
      </c>
      <c r="P834" s="31">
        <v>24800</v>
      </c>
      <c r="Q834" s="36"/>
      <c r="R834" s="36">
        <v>25600</v>
      </c>
      <c r="S834" s="142">
        <v>26800</v>
      </c>
      <c r="T834" s="143">
        <v>31400</v>
      </c>
      <c r="U834" s="146">
        <v>34300</v>
      </c>
      <c r="V834" s="146"/>
      <c r="W834" s="31">
        <v>67000</v>
      </c>
      <c r="X834" s="31">
        <v>72400</v>
      </c>
      <c r="Y834" s="31">
        <v>80300</v>
      </c>
      <c r="Z834" s="31">
        <v>84800</v>
      </c>
      <c r="AA834" s="31"/>
      <c r="AB834" s="31">
        <v>89900</v>
      </c>
      <c r="AC834" s="31">
        <v>95400</v>
      </c>
      <c r="AD834" s="31">
        <v>106100</v>
      </c>
      <c r="AE834" s="30">
        <v>147000</v>
      </c>
      <c r="AF834" s="30"/>
      <c r="AG834" s="37">
        <v>154900</v>
      </c>
      <c r="AH834" s="37">
        <v>174100</v>
      </c>
      <c r="AI834" s="30">
        <v>177700</v>
      </c>
      <c r="AJ834" s="3"/>
      <c r="AK834" s="3"/>
      <c r="AL834" s="3"/>
      <c r="AO834" s="1" t="str">
        <f t="shared" si="206"/>
        <v/>
      </c>
      <c r="AP834" s="50"/>
      <c r="AQ834" s="50" t="str">
        <f t="shared" si="207"/>
        <v/>
      </c>
      <c r="AR834" s="50"/>
      <c r="AS834" s="1" t="str">
        <f t="shared" si="208"/>
        <v/>
      </c>
      <c r="AU834" s="1" t="str">
        <f t="shared" si="209"/>
        <v/>
      </c>
      <c r="AW834" s="1" t="str">
        <f t="shared" si="210"/>
        <v/>
      </c>
      <c r="AY834" s="1" t="str">
        <f t="shared" si="211"/>
        <v/>
      </c>
      <c r="BA834" s="1" t="str">
        <f t="shared" si="212"/>
        <v/>
      </c>
      <c r="BC834" s="1" t="str">
        <f t="shared" si="213"/>
        <v/>
      </c>
    </row>
    <row r="835" spans="1:55" ht="15.75" hidden="1" customHeight="1">
      <c r="A835" s="1" t="s">
        <v>46</v>
      </c>
      <c r="C835" s="1" t="str">
        <f t="shared" si="214"/>
        <v/>
      </c>
      <c r="E835" s="1" t="str">
        <f t="shared" si="215"/>
        <v/>
      </c>
      <c r="F835" s="1">
        <v>46500</v>
      </c>
      <c r="G835" s="1">
        <v>54500</v>
      </c>
      <c r="H835" s="1">
        <v>41500</v>
      </c>
      <c r="I835" s="1">
        <v>65200</v>
      </c>
      <c r="K835" s="32">
        <v>21700</v>
      </c>
      <c r="L835" s="32"/>
      <c r="M835" s="32">
        <v>22000</v>
      </c>
      <c r="N835" s="31">
        <v>22400</v>
      </c>
      <c r="O835" s="34">
        <v>23600</v>
      </c>
      <c r="P835" s="31">
        <v>25500</v>
      </c>
      <c r="Q835" s="36"/>
      <c r="R835" s="36">
        <v>26400</v>
      </c>
      <c r="S835" s="142">
        <v>27600</v>
      </c>
      <c r="T835" s="143">
        <v>32300</v>
      </c>
      <c r="U835" s="143">
        <v>35300</v>
      </c>
      <c r="V835" s="143"/>
      <c r="W835" s="31">
        <v>69000</v>
      </c>
      <c r="X835" s="31">
        <v>74600</v>
      </c>
      <c r="Y835" s="31">
        <v>82700</v>
      </c>
      <c r="Z835" s="31">
        <v>87300</v>
      </c>
      <c r="AA835" s="31"/>
      <c r="AB835" s="31">
        <v>92600</v>
      </c>
      <c r="AC835" s="31">
        <v>98300</v>
      </c>
      <c r="AD835" s="31">
        <v>109300</v>
      </c>
      <c r="AE835" s="30">
        <v>151400</v>
      </c>
      <c r="AF835" s="30"/>
      <c r="AG835" s="37">
        <v>159500</v>
      </c>
      <c r="AH835" s="37">
        <v>179300</v>
      </c>
      <c r="AI835" s="30">
        <v>183000</v>
      </c>
      <c r="AJ835" s="3"/>
      <c r="AK835" s="3"/>
      <c r="AL835" s="3"/>
      <c r="AO835" s="1" t="str">
        <f t="shared" si="206"/>
        <v/>
      </c>
      <c r="AP835" s="50"/>
      <c r="AQ835" s="50" t="str">
        <f t="shared" si="207"/>
        <v/>
      </c>
      <c r="AR835" s="50"/>
      <c r="AS835" s="1" t="str">
        <f t="shared" si="208"/>
        <v/>
      </c>
      <c r="AU835" s="1" t="str">
        <f t="shared" si="209"/>
        <v/>
      </c>
      <c r="AW835" s="1" t="str">
        <f t="shared" si="210"/>
        <v/>
      </c>
      <c r="AY835" s="1" t="str">
        <f t="shared" si="211"/>
        <v/>
      </c>
      <c r="BA835" s="1" t="str">
        <f t="shared" si="212"/>
        <v/>
      </c>
      <c r="BC835" s="1" t="str">
        <f t="shared" si="213"/>
        <v/>
      </c>
    </row>
    <row r="836" spans="1:55" hidden="1">
      <c r="A836" s="1" t="s">
        <v>49</v>
      </c>
      <c r="C836" s="1" t="str">
        <f t="shared" si="214"/>
        <v/>
      </c>
      <c r="E836" s="1" t="str">
        <f t="shared" si="215"/>
        <v/>
      </c>
      <c r="F836" s="1">
        <v>47900</v>
      </c>
      <c r="G836" s="1">
        <v>56100</v>
      </c>
      <c r="H836" s="1">
        <v>42700</v>
      </c>
      <c r="I836" s="1">
        <v>67200</v>
      </c>
      <c r="K836" s="33">
        <v>22400</v>
      </c>
      <c r="L836" s="33"/>
      <c r="M836" s="33">
        <v>22700</v>
      </c>
      <c r="N836" s="31">
        <v>23100</v>
      </c>
      <c r="O836" s="34">
        <v>24300</v>
      </c>
      <c r="P836" s="31">
        <v>26300</v>
      </c>
      <c r="Q836" s="36"/>
      <c r="R836" s="36">
        <v>27200</v>
      </c>
      <c r="S836" s="142">
        <v>28200</v>
      </c>
      <c r="T836" s="143">
        <v>33300</v>
      </c>
      <c r="U836" s="143">
        <v>36400</v>
      </c>
      <c r="V836" s="143"/>
      <c r="W836" s="30">
        <v>71100</v>
      </c>
      <c r="X836" s="30">
        <v>76800</v>
      </c>
      <c r="Y836" s="31">
        <v>85200</v>
      </c>
      <c r="Z836" s="31">
        <v>89900</v>
      </c>
      <c r="AA836" s="31"/>
      <c r="AB836" s="31">
        <v>95400</v>
      </c>
      <c r="AC836" s="31">
        <v>101200</v>
      </c>
      <c r="AD836" s="31">
        <v>112600</v>
      </c>
      <c r="AE836" s="30">
        <v>155900</v>
      </c>
      <c r="AF836" s="30"/>
      <c r="AG836" s="37">
        <v>164300</v>
      </c>
      <c r="AH836" s="37">
        <v>184700</v>
      </c>
      <c r="AI836" s="30">
        <v>188500</v>
      </c>
      <c r="AJ836" s="3"/>
      <c r="AK836" s="3"/>
      <c r="AL836" s="3"/>
      <c r="AO836" s="1" t="str">
        <f t="shared" si="206"/>
        <v/>
      </c>
      <c r="AP836" s="50"/>
      <c r="AQ836" s="50" t="str">
        <f t="shared" si="207"/>
        <v/>
      </c>
      <c r="AR836" s="50"/>
      <c r="AS836" s="1" t="str">
        <f t="shared" si="208"/>
        <v/>
      </c>
      <c r="AU836" s="1" t="str">
        <f t="shared" si="209"/>
        <v/>
      </c>
      <c r="AW836" s="1" t="str">
        <f t="shared" si="210"/>
        <v/>
      </c>
      <c r="AY836" s="1" t="str">
        <f t="shared" si="211"/>
        <v/>
      </c>
      <c r="BA836" s="1" t="str">
        <f t="shared" si="212"/>
        <v/>
      </c>
      <c r="BC836" s="1" t="str">
        <f t="shared" si="213"/>
        <v/>
      </c>
    </row>
    <row r="837" spans="1:55" hidden="1">
      <c r="A837" s="1" t="s">
        <v>47</v>
      </c>
      <c r="C837" s="1" t="str">
        <f t="shared" si="214"/>
        <v/>
      </c>
      <c r="E837" s="1" t="str">
        <f t="shared" si="215"/>
        <v/>
      </c>
      <c r="F837" s="1">
        <v>49300</v>
      </c>
      <c r="G837" s="1">
        <v>57800</v>
      </c>
      <c r="H837" s="1">
        <v>44000</v>
      </c>
      <c r="I837" s="1">
        <v>69200</v>
      </c>
      <c r="K837" s="31">
        <v>23100</v>
      </c>
      <c r="L837" s="31"/>
      <c r="M837" s="31">
        <v>23400</v>
      </c>
      <c r="N837" s="34">
        <v>23800</v>
      </c>
      <c r="O837" s="34">
        <v>25000</v>
      </c>
      <c r="P837" s="31">
        <v>27100</v>
      </c>
      <c r="Q837" s="36"/>
      <c r="R837" s="36">
        <v>28000</v>
      </c>
      <c r="S837" s="142">
        <v>29300</v>
      </c>
      <c r="T837" s="143">
        <v>34300</v>
      </c>
      <c r="U837" s="143">
        <v>37500</v>
      </c>
      <c r="V837" s="143"/>
      <c r="W837" s="31">
        <v>73200</v>
      </c>
      <c r="X837" s="31">
        <v>79100</v>
      </c>
      <c r="Y837" s="31">
        <v>87800</v>
      </c>
      <c r="Z837" s="31">
        <v>92600</v>
      </c>
      <c r="AA837" s="31"/>
      <c r="AB837" s="31">
        <v>98300</v>
      </c>
      <c r="AC837" s="37">
        <v>104200</v>
      </c>
      <c r="AD837" s="37">
        <v>116000</v>
      </c>
      <c r="AE837" s="30">
        <v>160600</v>
      </c>
      <c r="AF837" s="30"/>
      <c r="AG837" s="30">
        <v>169200</v>
      </c>
      <c r="AH837" s="30">
        <v>190200</v>
      </c>
      <c r="AI837" s="30">
        <v>194200</v>
      </c>
      <c r="AJ837" s="3"/>
      <c r="AK837" s="3"/>
      <c r="AL837" s="3"/>
      <c r="AO837" s="1" t="str">
        <f t="shared" si="206"/>
        <v/>
      </c>
      <c r="AP837" s="50"/>
      <c r="AQ837" s="50" t="str">
        <f t="shared" si="207"/>
        <v/>
      </c>
      <c r="AR837" s="50"/>
      <c r="AS837" s="1" t="str">
        <f t="shared" si="208"/>
        <v/>
      </c>
      <c r="AU837" s="1" t="str">
        <f t="shared" si="209"/>
        <v/>
      </c>
      <c r="AW837" s="1" t="str">
        <f t="shared" si="210"/>
        <v/>
      </c>
      <c r="AY837" s="1" t="str">
        <f t="shared" si="211"/>
        <v/>
      </c>
      <c r="BA837" s="1" t="str">
        <f t="shared" si="212"/>
        <v/>
      </c>
      <c r="BC837" s="1" t="str">
        <f t="shared" si="213"/>
        <v/>
      </c>
    </row>
    <row r="838" spans="1:55" hidden="1">
      <c r="A838" s="1" t="s">
        <v>48</v>
      </c>
      <c r="C838" s="1" t="str">
        <f t="shared" si="214"/>
        <v/>
      </c>
      <c r="E838" s="1" t="str">
        <f t="shared" si="215"/>
        <v/>
      </c>
      <c r="F838" s="1">
        <v>50800</v>
      </c>
      <c r="G838" s="1">
        <v>59500</v>
      </c>
      <c r="H838" s="1">
        <v>45300</v>
      </c>
      <c r="I838" s="1">
        <v>71300</v>
      </c>
      <c r="K838" s="30">
        <v>23800</v>
      </c>
      <c r="L838" s="30"/>
      <c r="M838" s="30">
        <v>24100</v>
      </c>
      <c r="N838" s="34">
        <v>24500</v>
      </c>
      <c r="O838" s="34">
        <v>25800</v>
      </c>
      <c r="P838" s="31">
        <v>27900</v>
      </c>
      <c r="Q838" s="36"/>
      <c r="R838" s="36">
        <v>28800</v>
      </c>
      <c r="S838" s="142">
        <v>30200</v>
      </c>
      <c r="T838" s="143">
        <v>35300</v>
      </c>
      <c r="U838" s="143">
        <v>38600</v>
      </c>
      <c r="V838" s="143"/>
      <c r="W838" s="31">
        <v>75400</v>
      </c>
      <c r="X838" s="31">
        <v>81500</v>
      </c>
      <c r="Y838" s="30">
        <v>90400</v>
      </c>
      <c r="Z838" s="30">
        <v>95400</v>
      </c>
      <c r="AA838" s="30"/>
      <c r="AB838" s="30">
        <v>101200</v>
      </c>
      <c r="AC838" s="37">
        <v>107300</v>
      </c>
      <c r="AD838" s="37">
        <v>119500</v>
      </c>
      <c r="AE838" s="30">
        <v>165400</v>
      </c>
      <c r="AF838" s="30"/>
      <c r="AG838" s="37">
        <v>174300</v>
      </c>
      <c r="AH838" s="37">
        <v>195900</v>
      </c>
      <c r="AI838" s="37">
        <v>200000</v>
      </c>
      <c r="AJ838" s="3"/>
      <c r="AK838" s="3"/>
      <c r="AL838" s="3"/>
      <c r="AO838" s="1" t="str">
        <f t="shared" si="206"/>
        <v/>
      </c>
      <c r="AP838" s="50"/>
      <c r="AQ838" s="50" t="str">
        <f t="shared" si="207"/>
        <v/>
      </c>
      <c r="AR838" s="50"/>
      <c r="AS838" s="1" t="str">
        <f t="shared" si="208"/>
        <v/>
      </c>
      <c r="AU838" s="1" t="str">
        <f t="shared" si="209"/>
        <v/>
      </c>
      <c r="AW838" s="1" t="str">
        <f t="shared" si="210"/>
        <v/>
      </c>
      <c r="AY838" s="1" t="str">
        <f t="shared" si="211"/>
        <v/>
      </c>
      <c r="BA838" s="1" t="str">
        <f t="shared" si="212"/>
        <v/>
      </c>
      <c r="BC838" s="1" t="str">
        <f t="shared" si="213"/>
        <v/>
      </c>
    </row>
    <row r="839" spans="1:55" hidden="1">
      <c r="C839" s="1" t="str">
        <f t="shared" si="214"/>
        <v/>
      </c>
      <c r="E839" s="1" t="str">
        <f t="shared" si="215"/>
        <v/>
      </c>
      <c r="F839" s="1">
        <v>52300</v>
      </c>
      <c r="G839" s="1">
        <v>61300</v>
      </c>
      <c r="H839" s="1">
        <v>46700</v>
      </c>
      <c r="I839" s="1">
        <v>73400</v>
      </c>
      <c r="K839" s="31">
        <v>24500</v>
      </c>
      <c r="L839" s="31"/>
      <c r="M839" s="31">
        <v>24800</v>
      </c>
      <c r="N839" s="31">
        <v>25200</v>
      </c>
      <c r="O839" s="31">
        <v>26600</v>
      </c>
      <c r="P839" s="31">
        <v>28700</v>
      </c>
      <c r="Q839" s="36"/>
      <c r="R839" s="36">
        <v>29700</v>
      </c>
      <c r="S839" s="142">
        <v>31100</v>
      </c>
      <c r="T839" s="143">
        <v>36400</v>
      </c>
      <c r="U839" s="143">
        <v>39800</v>
      </c>
      <c r="V839" s="143"/>
      <c r="W839" s="31">
        <v>77700</v>
      </c>
      <c r="X839" s="31">
        <v>83900</v>
      </c>
      <c r="Y839" s="31">
        <v>93100</v>
      </c>
      <c r="Z839" s="31">
        <v>98300</v>
      </c>
      <c r="AA839" s="31"/>
      <c r="AB839" s="31">
        <v>104200</v>
      </c>
      <c r="AC839" s="37">
        <v>110500</v>
      </c>
      <c r="AD839" s="37">
        <v>123100</v>
      </c>
      <c r="AE839" s="30">
        <v>170400</v>
      </c>
      <c r="AF839" s="30"/>
      <c r="AG839" s="30">
        <v>179500</v>
      </c>
      <c r="AH839" s="30">
        <v>201800</v>
      </c>
      <c r="AI839" s="37">
        <v>206000</v>
      </c>
      <c r="AJ839" s="3"/>
      <c r="AK839" s="3"/>
      <c r="AL839" s="3"/>
      <c r="AO839" s="1" t="str">
        <f t="shared" si="206"/>
        <v/>
      </c>
      <c r="AP839" s="50"/>
      <c r="AQ839" s="50" t="str">
        <f t="shared" si="207"/>
        <v/>
      </c>
      <c r="AR839" s="50"/>
      <c r="AS839" s="1" t="str">
        <f t="shared" si="208"/>
        <v/>
      </c>
      <c r="AU839" s="1" t="str">
        <f t="shared" si="209"/>
        <v/>
      </c>
      <c r="AW839" s="1" t="str">
        <f t="shared" si="210"/>
        <v/>
      </c>
      <c r="AY839" s="1" t="str">
        <f t="shared" si="211"/>
        <v/>
      </c>
      <c r="BA839" s="1" t="str">
        <f t="shared" si="212"/>
        <v/>
      </c>
      <c r="BC839" s="1" t="str">
        <f t="shared" si="213"/>
        <v/>
      </c>
    </row>
    <row r="840" spans="1:55" hidden="1">
      <c r="C840" s="1" t="str">
        <f t="shared" si="214"/>
        <v/>
      </c>
      <c r="E840" s="1" t="str">
        <f t="shared" si="215"/>
        <v/>
      </c>
      <c r="F840" s="1">
        <v>53900</v>
      </c>
      <c r="G840" s="1">
        <v>63100</v>
      </c>
      <c r="H840" s="1">
        <v>48100</v>
      </c>
      <c r="I840" s="1">
        <v>75600</v>
      </c>
      <c r="K840" s="31">
        <v>25200</v>
      </c>
      <c r="L840" s="31"/>
      <c r="M840" s="31">
        <v>25500</v>
      </c>
      <c r="N840" s="34">
        <v>26000</v>
      </c>
      <c r="O840" s="30">
        <v>27400</v>
      </c>
      <c r="P840" s="31">
        <v>29600</v>
      </c>
      <c r="Q840" s="36"/>
      <c r="R840" s="36">
        <v>30600</v>
      </c>
      <c r="S840" s="142">
        <v>32000</v>
      </c>
      <c r="T840" s="143">
        <v>37500</v>
      </c>
      <c r="U840" s="143">
        <v>41000</v>
      </c>
      <c r="V840" s="143"/>
      <c r="W840" s="31">
        <v>80000</v>
      </c>
      <c r="X840" s="31">
        <v>86400</v>
      </c>
      <c r="Y840" s="30">
        <v>95900</v>
      </c>
      <c r="Z840" s="30">
        <v>101200</v>
      </c>
      <c r="AA840" s="30"/>
      <c r="AB840" s="30">
        <v>107300</v>
      </c>
      <c r="AC840" s="30">
        <v>113800</v>
      </c>
      <c r="AD840" s="30">
        <v>126800</v>
      </c>
      <c r="AE840" s="30">
        <v>175500</v>
      </c>
      <c r="AF840" s="30"/>
      <c r="AG840" s="30">
        <v>184900</v>
      </c>
      <c r="AH840" s="30">
        <v>207900</v>
      </c>
      <c r="AI840" s="31">
        <v>212200</v>
      </c>
      <c r="AJ840" s="3"/>
      <c r="AK840" s="3"/>
      <c r="AL840" s="3"/>
      <c r="AO840" s="1" t="str">
        <f t="shared" si="206"/>
        <v/>
      </c>
      <c r="AP840" s="50"/>
      <c r="AQ840" s="50" t="str">
        <f t="shared" si="207"/>
        <v/>
      </c>
      <c r="AR840" s="50"/>
      <c r="AS840" s="1" t="str">
        <f t="shared" si="208"/>
        <v/>
      </c>
      <c r="AU840" s="1" t="str">
        <f t="shared" si="209"/>
        <v/>
      </c>
      <c r="AW840" s="1" t="str">
        <f t="shared" si="210"/>
        <v/>
      </c>
      <c r="AY840" s="1" t="str">
        <f t="shared" si="211"/>
        <v/>
      </c>
      <c r="BA840" s="1" t="str">
        <f t="shared" si="212"/>
        <v/>
      </c>
      <c r="BC840" s="1" t="str">
        <f t="shared" si="213"/>
        <v/>
      </c>
    </row>
    <row r="841" spans="1:55" hidden="1">
      <c r="C841" s="1" t="str">
        <f t="shared" si="214"/>
        <v/>
      </c>
      <c r="E841" s="1" t="str">
        <f t="shared" si="215"/>
        <v/>
      </c>
      <c r="F841" s="1">
        <v>55500</v>
      </c>
      <c r="G841" s="1">
        <v>65000</v>
      </c>
      <c r="H841" s="1">
        <v>49500</v>
      </c>
      <c r="I841" s="1">
        <v>77900</v>
      </c>
      <c r="K841" s="31">
        <v>26000</v>
      </c>
      <c r="L841" s="31"/>
      <c r="M841" s="31">
        <v>26300</v>
      </c>
      <c r="N841" s="34">
        <v>26800</v>
      </c>
      <c r="O841" s="31">
        <v>28200</v>
      </c>
      <c r="P841" s="31">
        <v>30500</v>
      </c>
      <c r="Q841" s="36"/>
      <c r="R841" s="36">
        <v>31500</v>
      </c>
      <c r="S841" s="142">
        <v>33000</v>
      </c>
      <c r="T841" s="143">
        <v>38600</v>
      </c>
      <c r="U841" s="143">
        <v>42200</v>
      </c>
      <c r="V841" s="143"/>
      <c r="W841" s="31">
        <v>82400</v>
      </c>
      <c r="X841" s="31">
        <v>89000</v>
      </c>
      <c r="Y841" s="31">
        <v>98800</v>
      </c>
      <c r="Z841" s="31">
        <v>104200</v>
      </c>
      <c r="AA841" s="31"/>
      <c r="AB841" s="31">
        <v>110500</v>
      </c>
      <c r="AC841" s="37">
        <v>117200</v>
      </c>
      <c r="AD841" s="37">
        <v>130600</v>
      </c>
      <c r="AE841" s="30">
        <v>180800</v>
      </c>
      <c r="AF841" s="30"/>
      <c r="AG841" s="37">
        <v>190400</v>
      </c>
      <c r="AH841" s="37">
        <v>214100</v>
      </c>
      <c r="AI841" s="30">
        <v>218600</v>
      </c>
      <c r="AJ841" s="3"/>
      <c r="AK841" s="3"/>
      <c r="AL841" s="3"/>
      <c r="AO841" s="1" t="str">
        <f t="shared" si="206"/>
        <v/>
      </c>
      <c r="AP841" s="50"/>
      <c r="AQ841" s="50" t="str">
        <f t="shared" si="207"/>
        <v/>
      </c>
      <c r="AR841" s="50"/>
      <c r="AS841" s="1" t="str">
        <f t="shared" si="208"/>
        <v/>
      </c>
      <c r="AU841" s="1" t="str">
        <f t="shared" si="209"/>
        <v/>
      </c>
      <c r="AW841" s="1" t="str">
        <f t="shared" si="210"/>
        <v/>
      </c>
      <c r="AY841" s="1" t="str">
        <f t="shared" si="211"/>
        <v/>
      </c>
      <c r="BA841" s="1" t="str">
        <f t="shared" si="212"/>
        <v/>
      </c>
      <c r="BC841" s="1" t="str">
        <f t="shared" si="213"/>
        <v/>
      </c>
    </row>
    <row r="842" spans="1:55" hidden="1">
      <c r="C842" s="1" t="str">
        <f t="shared" si="214"/>
        <v/>
      </c>
      <c r="E842" s="1" t="str">
        <f t="shared" si="215"/>
        <v/>
      </c>
      <c r="F842" s="1">
        <v>57200</v>
      </c>
      <c r="G842" s="1">
        <v>67000</v>
      </c>
      <c r="H842" s="1">
        <v>51000</v>
      </c>
      <c r="I842" s="1">
        <v>80200</v>
      </c>
      <c r="K842" s="31">
        <v>26800</v>
      </c>
      <c r="L842" s="31"/>
      <c r="M842" s="31">
        <v>27100</v>
      </c>
      <c r="N842" s="31">
        <v>27600</v>
      </c>
      <c r="O842" s="31">
        <v>29000</v>
      </c>
      <c r="P842" s="31">
        <v>31400</v>
      </c>
      <c r="Q842" s="36"/>
      <c r="R842" s="36">
        <v>32400</v>
      </c>
      <c r="S842" s="142">
        <v>34000</v>
      </c>
      <c r="T842" s="143">
        <v>39800</v>
      </c>
      <c r="U842" s="143">
        <v>43500</v>
      </c>
      <c r="V842" s="143"/>
      <c r="W842" s="31">
        <v>84900</v>
      </c>
      <c r="X842" s="31">
        <v>91700</v>
      </c>
      <c r="Y842" s="37">
        <v>101800</v>
      </c>
      <c r="Z842" s="37">
        <v>107300</v>
      </c>
      <c r="AA842" s="37"/>
      <c r="AB842" s="37">
        <v>113800</v>
      </c>
      <c r="AC842" s="30">
        <v>120700</v>
      </c>
      <c r="AD842" s="30">
        <v>134500</v>
      </c>
      <c r="AE842" s="30">
        <v>186200</v>
      </c>
      <c r="AF842" s="30"/>
      <c r="AG842" s="37">
        <v>196100</v>
      </c>
      <c r="AH842" s="37"/>
      <c r="AI842" s="30"/>
      <c r="AJ842" s="3"/>
      <c r="AK842" s="3"/>
      <c r="AL842" s="3"/>
      <c r="AO842" s="1" t="str">
        <f t="shared" si="206"/>
        <v/>
      </c>
      <c r="AP842" s="50"/>
      <c r="AQ842" s="50" t="str">
        <f t="shared" si="207"/>
        <v/>
      </c>
      <c r="AR842" s="50"/>
      <c r="AS842" s="1" t="str">
        <f t="shared" si="208"/>
        <v/>
      </c>
      <c r="AU842" s="1" t="str">
        <f t="shared" si="209"/>
        <v/>
      </c>
      <c r="AW842" s="1" t="str">
        <f t="shared" si="210"/>
        <v/>
      </c>
      <c r="AY842" s="1" t="str">
        <f t="shared" si="211"/>
        <v/>
      </c>
      <c r="BA842" s="1" t="str">
        <f t="shared" si="212"/>
        <v/>
      </c>
      <c r="BC842" s="1" t="str">
        <f t="shared" si="213"/>
        <v/>
      </c>
    </row>
    <row r="843" spans="1:55" hidden="1">
      <c r="C843" s="1" t="str">
        <f t="shared" si="214"/>
        <v/>
      </c>
      <c r="E843" s="1" t="str">
        <f t="shared" si="215"/>
        <v/>
      </c>
      <c r="F843" s="1">
        <v>58900</v>
      </c>
      <c r="G843" s="1">
        <v>69000</v>
      </c>
      <c r="H843" s="1">
        <v>52500</v>
      </c>
      <c r="I843" s="1">
        <v>82600</v>
      </c>
      <c r="K843" s="31">
        <v>27600</v>
      </c>
      <c r="L843" s="31"/>
      <c r="M843" s="31">
        <v>27900</v>
      </c>
      <c r="N843" s="30">
        <v>28400</v>
      </c>
      <c r="O843" s="31">
        <v>29900</v>
      </c>
      <c r="P843" s="31">
        <v>32300</v>
      </c>
      <c r="Q843" s="36"/>
      <c r="R843" s="36">
        <v>33400</v>
      </c>
      <c r="S843" s="142">
        <v>35000</v>
      </c>
      <c r="T843" s="143">
        <v>41000</v>
      </c>
      <c r="U843" s="143">
        <v>44800</v>
      </c>
      <c r="V843" s="143"/>
      <c r="W843" s="31">
        <v>87400</v>
      </c>
      <c r="X843" s="31">
        <v>94500</v>
      </c>
      <c r="Y843" s="37">
        <v>104900</v>
      </c>
      <c r="Z843" s="37">
        <v>110500</v>
      </c>
      <c r="AA843" s="37"/>
      <c r="AB843" s="37">
        <v>117200</v>
      </c>
      <c r="AC843" s="37">
        <v>124300</v>
      </c>
      <c r="AD843" s="37">
        <v>138500</v>
      </c>
      <c r="AE843" s="30">
        <v>191800</v>
      </c>
      <c r="AF843" s="30"/>
      <c r="AG843" s="31">
        <v>202000</v>
      </c>
      <c r="AH843" s="31"/>
      <c r="AI843" s="148"/>
      <c r="AJ843" s="3"/>
      <c r="AK843" s="3"/>
      <c r="AL843" s="3"/>
      <c r="AO843" s="1" t="str">
        <f t="shared" si="206"/>
        <v/>
      </c>
      <c r="AP843" s="50"/>
      <c r="AQ843" s="50" t="str">
        <f t="shared" si="207"/>
        <v/>
      </c>
      <c r="AR843" s="50"/>
      <c r="AS843" s="1" t="str">
        <f t="shared" si="208"/>
        <v/>
      </c>
      <c r="AU843" s="1" t="str">
        <f t="shared" si="209"/>
        <v/>
      </c>
      <c r="AW843" s="1" t="str">
        <f t="shared" si="210"/>
        <v/>
      </c>
      <c r="AY843" s="1" t="str">
        <f t="shared" si="211"/>
        <v/>
      </c>
      <c r="BA843" s="1" t="str">
        <f t="shared" si="212"/>
        <v/>
      </c>
      <c r="BC843" s="1" t="str">
        <f t="shared" si="213"/>
        <v/>
      </c>
    </row>
    <row r="844" spans="1:55" hidden="1">
      <c r="C844" s="1" t="str">
        <f t="shared" si="214"/>
        <v/>
      </c>
      <c r="E844" s="1" t="str">
        <f t="shared" si="215"/>
        <v/>
      </c>
      <c r="F844" s="1">
        <v>60700</v>
      </c>
      <c r="G844" s="1">
        <v>71100</v>
      </c>
      <c r="H844" s="1">
        <v>54100</v>
      </c>
      <c r="I844" s="1">
        <v>85100</v>
      </c>
      <c r="K844" s="31">
        <v>28400</v>
      </c>
      <c r="L844" s="31"/>
      <c r="M844" s="31">
        <v>28700</v>
      </c>
      <c r="N844" s="31">
        <v>29300</v>
      </c>
      <c r="O844" s="31">
        <v>30800</v>
      </c>
      <c r="P844" s="31">
        <v>33300</v>
      </c>
      <c r="Q844" s="36"/>
      <c r="R844" s="36">
        <v>34400</v>
      </c>
      <c r="S844" s="142">
        <v>36100</v>
      </c>
      <c r="T844" s="143">
        <v>42200</v>
      </c>
      <c r="U844" s="143">
        <v>46100</v>
      </c>
      <c r="V844" s="143"/>
      <c r="W844" s="31">
        <v>90000</v>
      </c>
      <c r="X844" s="31">
        <v>97300</v>
      </c>
      <c r="Y844" s="37">
        <v>108000</v>
      </c>
      <c r="Z844" s="37">
        <v>113800</v>
      </c>
      <c r="AA844" s="37"/>
      <c r="AB844" s="37">
        <v>120700</v>
      </c>
      <c r="AC844" s="37">
        <v>128000</v>
      </c>
      <c r="AD844" s="37">
        <v>142700</v>
      </c>
      <c r="AE844" s="30">
        <v>197600</v>
      </c>
      <c r="AF844" s="30"/>
      <c r="AG844" s="30">
        <v>208100</v>
      </c>
      <c r="AH844" s="30"/>
      <c r="AI844" s="148"/>
      <c r="AJ844" s="3"/>
      <c r="AK844" s="3"/>
      <c r="AL844" s="3"/>
      <c r="AO844" s="1" t="str">
        <f t="shared" si="206"/>
        <v/>
      </c>
      <c r="AP844" s="50"/>
      <c r="AQ844" s="50" t="str">
        <f t="shared" si="207"/>
        <v/>
      </c>
      <c r="AR844" s="50"/>
      <c r="AS844" s="1" t="str">
        <f t="shared" si="208"/>
        <v/>
      </c>
      <c r="AU844" s="1" t="str">
        <f t="shared" si="209"/>
        <v/>
      </c>
      <c r="AW844" s="1" t="str">
        <f t="shared" si="210"/>
        <v/>
      </c>
      <c r="AY844" s="1" t="str">
        <f t="shared" si="211"/>
        <v/>
      </c>
      <c r="BA844" s="1" t="str">
        <f t="shared" si="212"/>
        <v/>
      </c>
      <c r="BC844" s="1" t="str">
        <f t="shared" si="213"/>
        <v/>
      </c>
    </row>
    <row r="845" spans="1:55" hidden="1">
      <c r="C845" s="1" t="str">
        <f t="shared" si="214"/>
        <v/>
      </c>
      <c r="E845" s="1" t="str">
        <f t="shared" si="215"/>
        <v/>
      </c>
      <c r="F845" s="1">
        <v>62500</v>
      </c>
      <c r="G845" s="1">
        <v>73200</v>
      </c>
      <c r="H845" s="1">
        <v>55700</v>
      </c>
      <c r="I845" s="1">
        <v>87700</v>
      </c>
      <c r="K845" s="31">
        <v>29300</v>
      </c>
      <c r="L845" s="31"/>
      <c r="M845" s="31">
        <v>29600</v>
      </c>
      <c r="N845" s="31">
        <v>30200</v>
      </c>
      <c r="O845" s="31">
        <v>31700</v>
      </c>
      <c r="P845" s="31">
        <v>34300</v>
      </c>
      <c r="Q845" s="36"/>
      <c r="R845" s="36">
        <v>35400</v>
      </c>
      <c r="S845" s="142">
        <v>37200</v>
      </c>
      <c r="T845" s="143">
        <v>43500</v>
      </c>
      <c r="U845" s="143">
        <v>47500</v>
      </c>
      <c r="V845" s="143"/>
      <c r="W845" s="31">
        <v>92700</v>
      </c>
      <c r="X845" s="31">
        <v>100200</v>
      </c>
      <c r="Y845" s="30">
        <v>111200</v>
      </c>
      <c r="Z845" s="30">
        <v>117200</v>
      </c>
      <c r="AA845" s="30"/>
      <c r="AB845" s="30">
        <v>124300</v>
      </c>
      <c r="AC845" s="37">
        <v>131800</v>
      </c>
      <c r="AD845" s="37">
        <v>147000</v>
      </c>
      <c r="AE845" s="34">
        <v>203500</v>
      </c>
      <c r="AF845" s="34"/>
      <c r="AG845" s="30"/>
      <c r="AH845" s="30"/>
      <c r="AI845" s="148"/>
      <c r="AJ845" s="3"/>
      <c r="AK845" s="3"/>
      <c r="AL845" s="3"/>
      <c r="AO845" s="1" t="str">
        <f t="shared" si="206"/>
        <v/>
      </c>
      <c r="AP845" s="50"/>
      <c r="AQ845" s="50" t="str">
        <f t="shared" si="207"/>
        <v/>
      </c>
      <c r="AR845" s="50"/>
      <c r="AS845" s="1" t="str">
        <f t="shared" si="208"/>
        <v/>
      </c>
      <c r="AU845" s="1" t="str">
        <f t="shared" si="209"/>
        <v/>
      </c>
      <c r="AW845" s="1" t="str">
        <f t="shared" si="210"/>
        <v/>
      </c>
      <c r="AY845" s="1" t="str">
        <f t="shared" si="211"/>
        <v/>
      </c>
      <c r="BA845" s="1" t="str">
        <f t="shared" si="212"/>
        <v/>
      </c>
      <c r="BC845" s="1" t="str">
        <f t="shared" si="213"/>
        <v/>
      </c>
    </row>
    <row r="846" spans="1:55" hidden="1">
      <c r="C846" s="1" t="str">
        <f t="shared" si="214"/>
        <v/>
      </c>
      <c r="E846" s="1" t="str">
        <f t="shared" si="215"/>
        <v/>
      </c>
      <c r="F846" s="1">
        <v>64400</v>
      </c>
      <c r="G846" s="1">
        <v>75400</v>
      </c>
      <c r="H846" s="1">
        <v>57400</v>
      </c>
      <c r="I846" s="1">
        <v>90300</v>
      </c>
      <c r="K846" s="31">
        <v>30200</v>
      </c>
      <c r="L846" s="31"/>
      <c r="M846" s="31">
        <v>30500</v>
      </c>
      <c r="N846" s="31">
        <v>31100</v>
      </c>
      <c r="O846" s="31">
        <v>32700</v>
      </c>
      <c r="P846" s="31">
        <v>35300</v>
      </c>
      <c r="Q846" s="36"/>
      <c r="R846" s="36">
        <v>36500</v>
      </c>
      <c r="S846" s="142">
        <v>38300</v>
      </c>
      <c r="T846" s="143">
        <v>44800</v>
      </c>
      <c r="U846" s="143">
        <v>48900</v>
      </c>
      <c r="V846" s="143"/>
      <c r="W846" s="31">
        <v>95500</v>
      </c>
      <c r="X846" s="31">
        <v>103200</v>
      </c>
      <c r="Y846" s="30">
        <v>114500</v>
      </c>
      <c r="Z846" s="30">
        <v>120700</v>
      </c>
      <c r="AA846" s="30"/>
      <c r="AB846" s="30">
        <v>128000</v>
      </c>
      <c r="AC846" s="30">
        <v>135800</v>
      </c>
      <c r="AD846" s="30">
        <v>151400</v>
      </c>
      <c r="AE846" s="34"/>
      <c r="AF846" s="34"/>
      <c r="AG846" s="148"/>
      <c r="AH846" s="148"/>
      <c r="AI846" s="148"/>
      <c r="AJ846" s="3"/>
      <c r="AK846" s="3"/>
      <c r="AL846" s="3"/>
      <c r="AO846" s="1" t="str">
        <f t="shared" si="206"/>
        <v/>
      </c>
      <c r="AP846" s="50"/>
      <c r="AQ846" s="50" t="str">
        <f t="shared" si="207"/>
        <v/>
      </c>
      <c r="AR846" s="50"/>
      <c r="AS846" s="1" t="str">
        <f t="shared" si="208"/>
        <v/>
      </c>
      <c r="AU846" s="1" t="str">
        <f t="shared" si="209"/>
        <v/>
      </c>
      <c r="AW846" s="1" t="str">
        <f t="shared" si="210"/>
        <v/>
      </c>
      <c r="AY846" s="1" t="str">
        <f t="shared" si="211"/>
        <v/>
      </c>
      <c r="BA846" s="1" t="str">
        <f t="shared" si="212"/>
        <v/>
      </c>
      <c r="BC846" s="1" t="str">
        <f t="shared" si="213"/>
        <v/>
      </c>
    </row>
    <row r="847" spans="1:55" hidden="1">
      <c r="C847" s="1" t="str">
        <f t="shared" si="214"/>
        <v/>
      </c>
      <c r="E847" s="1" t="str">
        <f t="shared" si="215"/>
        <v/>
      </c>
      <c r="F847" s="1">
        <v>66300</v>
      </c>
      <c r="G847" s="1">
        <v>77700</v>
      </c>
      <c r="H847" s="1">
        <v>59100</v>
      </c>
      <c r="I847" s="1">
        <v>93000</v>
      </c>
      <c r="K847" s="34">
        <v>31100</v>
      </c>
      <c r="L847" s="34"/>
      <c r="M847" s="34">
        <v>31400</v>
      </c>
      <c r="N847" s="31">
        <v>32000</v>
      </c>
      <c r="O847" s="31">
        <v>33700</v>
      </c>
      <c r="P847" s="31">
        <v>36400</v>
      </c>
      <c r="Q847" s="36"/>
      <c r="R847" s="36">
        <v>37600</v>
      </c>
      <c r="S847" s="142">
        <v>39400</v>
      </c>
      <c r="T847" s="143">
        <v>46100</v>
      </c>
      <c r="U847" s="143">
        <v>50400</v>
      </c>
      <c r="V847" s="143"/>
      <c r="W847" s="31">
        <v>98400</v>
      </c>
      <c r="X847" s="31">
        <v>106300</v>
      </c>
      <c r="Y847" s="30">
        <v>117900</v>
      </c>
      <c r="Z847" s="30">
        <v>124300</v>
      </c>
      <c r="AA847" s="30"/>
      <c r="AB847" s="30">
        <v>131800</v>
      </c>
      <c r="AC847" s="37">
        <v>139900</v>
      </c>
      <c r="AD847" s="37">
        <v>155900</v>
      </c>
      <c r="AE847" s="30"/>
      <c r="AF847" s="30"/>
      <c r="AG847" s="148"/>
      <c r="AH847" s="148"/>
      <c r="AI847" s="148"/>
      <c r="AJ847" s="3"/>
      <c r="AK847" s="3"/>
      <c r="AL847" s="3"/>
      <c r="AO847" s="1" t="str">
        <f t="shared" si="206"/>
        <v/>
      </c>
      <c r="AP847" s="50"/>
      <c r="AQ847" s="50" t="str">
        <f t="shared" si="207"/>
        <v/>
      </c>
      <c r="AR847" s="50"/>
      <c r="AS847" s="1" t="str">
        <f t="shared" si="208"/>
        <v/>
      </c>
      <c r="AU847" s="1" t="str">
        <f t="shared" si="209"/>
        <v/>
      </c>
      <c r="AW847" s="1" t="str">
        <f t="shared" si="210"/>
        <v/>
      </c>
      <c r="AY847" s="1" t="str">
        <f t="shared" si="211"/>
        <v/>
      </c>
      <c r="BA847" s="1" t="str">
        <f t="shared" si="212"/>
        <v/>
      </c>
      <c r="BC847" s="1" t="str">
        <f t="shared" si="213"/>
        <v/>
      </c>
    </row>
    <row r="848" spans="1:55" hidden="1">
      <c r="C848" s="1" t="str">
        <f t="shared" si="214"/>
        <v/>
      </c>
      <c r="E848" s="1" t="str">
        <f t="shared" si="215"/>
        <v/>
      </c>
      <c r="F848" s="31">
        <v>68300</v>
      </c>
      <c r="G848" s="35">
        <v>80000</v>
      </c>
      <c r="H848" s="30">
        <v>60900</v>
      </c>
      <c r="I848" s="31">
        <v>95800</v>
      </c>
      <c r="J848" s="31"/>
      <c r="K848" s="34">
        <v>32000</v>
      </c>
      <c r="L848" s="34"/>
      <c r="M848" s="34">
        <v>32300</v>
      </c>
      <c r="N848" s="31">
        <v>33000</v>
      </c>
      <c r="O848" s="31">
        <v>34700</v>
      </c>
      <c r="P848" s="30">
        <v>37500</v>
      </c>
      <c r="Q848" s="35"/>
      <c r="R848" s="35">
        <v>38700</v>
      </c>
      <c r="S848" s="142">
        <v>40600</v>
      </c>
      <c r="T848" s="144">
        <v>47500</v>
      </c>
      <c r="U848" s="144">
        <v>51900</v>
      </c>
      <c r="V848" s="144"/>
      <c r="W848" s="37">
        <v>101400</v>
      </c>
      <c r="X848" s="37">
        <v>109500</v>
      </c>
      <c r="Y848" s="37">
        <v>121400</v>
      </c>
      <c r="Z848" s="37">
        <v>128000</v>
      </c>
      <c r="AA848" s="37"/>
      <c r="AB848" s="37">
        <v>135800</v>
      </c>
      <c r="AC848" s="37">
        <v>144100</v>
      </c>
      <c r="AD848" s="37">
        <v>160600</v>
      </c>
      <c r="AE848" s="148"/>
      <c r="AF848" s="148"/>
      <c r="AG848" s="148"/>
      <c r="AH848" s="148"/>
      <c r="AI848" s="148"/>
      <c r="AJ848" s="3"/>
      <c r="AK848" s="3"/>
      <c r="AL848" s="3"/>
      <c r="AO848" s="1" t="str">
        <f t="shared" si="206"/>
        <v/>
      </c>
      <c r="AP848" s="50"/>
      <c r="AQ848" s="50" t="str">
        <f t="shared" si="207"/>
        <v/>
      </c>
      <c r="AR848" s="50"/>
      <c r="AS848" s="1" t="str">
        <f t="shared" si="208"/>
        <v/>
      </c>
      <c r="AU848" s="1" t="str">
        <f t="shared" si="209"/>
        <v/>
      </c>
      <c r="AW848" s="1" t="str">
        <f t="shared" si="210"/>
        <v/>
      </c>
      <c r="AY848" s="1" t="str">
        <f t="shared" si="211"/>
        <v/>
      </c>
      <c r="BA848" s="1" t="str">
        <f t="shared" si="212"/>
        <v/>
      </c>
      <c r="BC848" s="1" t="str">
        <f t="shared" si="213"/>
        <v/>
      </c>
    </row>
    <row r="849" spans="3:55" hidden="1">
      <c r="C849" s="1" t="str">
        <f t="shared" si="214"/>
        <v/>
      </c>
      <c r="E849" s="1" t="str">
        <f t="shared" si="215"/>
        <v/>
      </c>
      <c r="F849" s="31">
        <v>70300</v>
      </c>
      <c r="G849" s="36">
        <v>82400</v>
      </c>
      <c r="H849" s="31">
        <v>62700</v>
      </c>
      <c r="I849" s="31">
        <v>98700</v>
      </c>
      <c r="J849" s="31"/>
      <c r="K849" s="31">
        <v>33000</v>
      </c>
      <c r="L849" s="31"/>
      <c r="M849" s="31">
        <v>33300</v>
      </c>
      <c r="N849" s="31">
        <v>34000</v>
      </c>
      <c r="O849" s="31">
        <v>35700</v>
      </c>
      <c r="P849" s="31">
        <v>38600</v>
      </c>
      <c r="Q849" s="36"/>
      <c r="R849" s="36">
        <v>39900</v>
      </c>
      <c r="S849" s="142">
        <v>41800</v>
      </c>
      <c r="T849" s="143">
        <v>48900</v>
      </c>
      <c r="U849" s="143">
        <v>53500</v>
      </c>
      <c r="V849" s="143"/>
      <c r="W849" s="37">
        <v>104400</v>
      </c>
      <c r="X849" s="37">
        <v>112800</v>
      </c>
      <c r="Y849" s="37">
        <v>125000</v>
      </c>
      <c r="Z849" s="37">
        <v>131800</v>
      </c>
      <c r="AA849" s="37"/>
      <c r="AB849" s="37">
        <v>139900</v>
      </c>
      <c r="AC849" s="37">
        <v>148400</v>
      </c>
      <c r="AD849" s="37">
        <v>165400</v>
      </c>
      <c r="AE849" s="148"/>
      <c r="AF849" s="148"/>
      <c r="AG849" s="148"/>
      <c r="AH849" s="148"/>
      <c r="AI849" s="148"/>
      <c r="AJ849" s="3"/>
      <c r="AK849" s="3"/>
      <c r="AL849" s="3"/>
      <c r="AO849" s="1" t="str">
        <f t="shared" si="206"/>
        <v/>
      </c>
      <c r="AP849" s="50"/>
      <c r="AQ849" s="50" t="str">
        <f t="shared" si="207"/>
        <v/>
      </c>
      <c r="AR849" s="50"/>
      <c r="AS849" s="1" t="str">
        <f t="shared" si="208"/>
        <v/>
      </c>
      <c r="AU849" s="1" t="str">
        <f t="shared" si="209"/>
        <v/>
      </c>
      <c r="AW849" s="1" t="str">
        <f t="shared" si="210"/>
        <v/>
      </c>
      <c r="AY849" s="1" t="str">
        <f t="shared" si="211"/>
        <v/>
      </c>
      <c r="BA849" s="1" t="str">
        <f t="shared" si="212"/>
        <v/>
      </c>
      <c r="BC849" s="1" t="str">
        <f t="shared" si="213"/>
        <v/>
      </c>
    </row>
    <row r="850" spans="3:55" hidden="1">
      <c r="C850" s="1" t="str">
        <f t="shared" si="214"/>
        <v/>
      </c>
      <c r="E850" s="1" t="str">
        <f t="shared" si="215"/>
        <v/>
      </c>
      <c r="F850" s="30">
        <v>72400</v>
      </c>
      <c r="G850" s="35">
        <v>84900</v>
      </c>
      <c r="H850" s="31">
        <v>64600</v>
      </c>
      <c r="I850" s="37">
        <v>101700</v>
      </c>
      <c r="J850" s="37"/>
      <c r="K850" s="31">
        <v>34000</v>
      </c>
      <c r="L850" s="31"/>
      <c r="M850" s="31">
        <v>34300</v>
      </c>
      <c r="N850" s="31">
        <v>35000</v>
      </c>
      <c r="O850" s="30">
        <v>36800</v>
      </c>
      <c r="P850" s="31">
        <v>39800</v>
      </c>
      <c r="Q850" s="36"/>
      <c r="R850" s="36">
        <v>41100</v>
      </c>
      <c r="S850" s="142">
        <v>43300</v>
      </c>
      <c r="T850" s="143">
        <v>50400</v>
      </c>
      <c r="U850" s="143">
        <v>55100</v>
      </c>
      <c r="V850" s="143"/>
      <c r="W850" s="37">
        <v>107500</v>
      </c>
      <c r="X850" s="37">
        <v>116200</v>
      </c>
      <c r="Y850" s="30">
        <v>128800</v>
      </c>
      <c r="Z850" s="30">
        <v>135800</v>
      </c>
      <c r="AA850" s="30"/>
      <c r="AB850" s="30">
        <v>144100</v>
      </c>
      <c r="AC850" s="30">
        <v>152900</v>
      </c>
      <c r="AD850" s="30">
        <v>170400</v>
      </c>
      <c r="AE850" s="3"/>
      <c r="AF850" s="3"/>
      <c r="AG850" s="3"/>
      <c r="AH850" s="3"/>
      <c r="AI850" s="3"/>
      <c r="AJ850" s="3"/>
      <c r="AK850" s="3"/>
      <c r="AL850" s="3"/>
      <c r="AO850" s="1" t="str">
        <f t="shared" si="206"/>
        <v/>
      </c>
      <c r="AP850" s="50"/>
      <c r="AQ850" s="50" t="str">
        <f t="shared" si="207"/>
        <v/>
      </c>
      <c r="AR850" s="50"/>
      <c r="AS850" s="1" t="str">
        <f t="shared" si="208"/>
        <v/>
      </c>
      <c r="AU850" s="1" t="str">
        <f t="shared" si="209"/>
        <v/>
      </c>
      <c r="AW850" s="1" t="str">
        <f t="shared" si="210"/>
        <v/>
      </c>
      <c r="AY850" s="1" t="str">
        <f t="shared" si="211"/>
        <v/>
      </c>
      <c r="BA850" s="1" t="str">
        <f t="shared" si="212"/>
        <v/>
      </c>
      <c r="BC850" s="1" t="str">
        <f t="shared" si="213"/>
        <v/>
      </c>
    </row>
    <row r="851" spans="3:55" hidden="1">
      <c r="C851" s="1" t="str">
        <f t="shared" si="214"/>
        <v/>
      </c>
      <c r="E851" s="1" t="str">
        <f t="shared" si="215"/>
        <v/>
      </c>
      <c r="F851" s="31">
        <v>74600</v>
      </c>
      <c r="G851" s="35">
        <v>87400</v>
      </c>
      <c r="H851" s="31">
        <v>66500</v>
      </c>
      <c r="I851" s="37">
        <v>104800</v>
      </c>
      <c r="J851" s="37"/>
      <c r="K851" s="31">
        <v>35000</v>
      </c>
      <c r="L851" s="31"/>
      <c r="M851" s="31">
        <v>35300</v>
      </c>
      <c r="N851" s="31">
        <v>36100</v>
      </c>
      <c r="O851" s="31">
        <v>37900</v>
      </c>
      <c r="P851" s="34">
        <v>41000</v>
      </c>
      <c r="Q851" s="145"/>
      <c r="R851" s="145">
        <v>42300</v>
      </c>
      <c r="S851" s="142">
        <v>44400</v>
      </c>
      <c r="T851" s="146">
        <v>51900</v>
      </c>
      <c r="U851" s="146">
        <v>56800</v>
      </c>
      <c r="V851" s="146"/>
      <c r="W851" s="30">
        <v>110700</v>
      </c>
      <c r="X851" s="30">
        <v>119700</v>
      </c>
      <c r="Y851" s="37">
        <v>132700</v>
      </c>
      <c r="Z851" s="37">
        <v>139900</v>
      </c>
      <c r="AA851" s="37"/>
      <c r="AB851" s="37">
        <v>148400</v>
      </c>
      <c r="AC851" s="30">
        <v>157500</v>
      </c>
      <c r="AD851" s="30">
        <v>175500</v>
      </c>
      <c r="AE851" s="3"/>
      <c r="AF851" s="3"/>
      <c r="AG851" s="3"/>
      <c r="AH851" s="3"/>
      <c r="AI851" s="3"/>
      <c r="AJ851" s="3"/>
      <c r="AK851" s="3"/>
      <c r="AL851" s="3"/>
      <c r="AO851" s="1" t="str">
        <f t="shared" si="206"/>
        <v/>
      </c>
      <c r="AP851" s="50"/>
      <c r="AQ851" s="50" t="str">
        <f t="shared" si="207"/>
        <v/>
      </c>
      <c r="AR851" s="50"/>
      <c r="AS851" s="1" t="str">
        <f t="shared" si="208"/>
        <v/>
      </c>
      <c r="AU851" s="1" t="str">
        <f t="shared" si="209"/>
        <v/>
      </c>
      <c r="AW851" s="1" t="str">
        <f t="shared" si="210"/>
        <v/>
      </c>
      <c r="AY851" s="1" t="str">
        <f t="shared" si="211"/>
        <v/>
      </c>
      <c r="BA851" s="1" t="str">
        <f t="shared" si="212"/>
        <v/>
      </c>
      <c r="BC851" s="1" t="str">
        <f t="shared" si="213"/>
        <v/>
      </c>
    </row>
    <row r="852" spans="3:55" hidden="1">
      <c r="C852" s="1" t="str">
        <f t="shared" si="214"/>
        <v/>
      </c>
      <c r="E852" s="1" t="str">
        <f t="shared" si="215"/>
        <v/>
      </c>
      <c r="F852" s="31">
        <v>76800</v>
      </c>
      <c r="G852" s="36">
        <v>90000</v>
      </c>
      <c r="H852" s="30">
        <v>68500</v>
      </c>
      <c r="I852" s="37">
        <v>107900</v>
      </c>
      <c r="J852" s="37"/>
      <c r="K852" s="31">
        <v>36100</v>
      </c>
      <c r="L852" s="31"/>
      <c r="M852" s="31">
        <v>36400</v>
      </c>
      <c r="N852" s="31">
        <v>37200</v>
      </c>
      <c r="O852" s="31">
        <v>39000</v>
      </c>
      <c r="P852" s="34">
        <v>42200</v>
      </c>
      <c r="Q852" s="145"/>
      <c r="R852" s="145">
        <v>43600</v>
      </c>
      <c r="S852" s="142">
        <v>45700</v>
      </c>
      <c r="T852" s="146">
        <v>53500</v>
      </c>
      <c r="U852" s="146">
        <v>58500</v>
      </c>
      <c r="V852" s="146"/>
      <c r="W852" s="30">
        <v>114000</v>
      </c>
      <c r="X852" s="30">
        <v>123300</v>
      </c>
      <c r="Y852" s="30">
        <v>136700</v>
      </c>
      <c r="Z852" s="30">
        <v>144100</v>
      </c>
      <c r="AA852" s="30"/>
      <c r="AB852" s="30">
        <v>152900</v>
      </c>
      <c r="AC852" s="37">
        <v>162200</v>
      </c>
      <c r="AD852" s="37">
        <v>180800</v>
      </c>
      <c r="AE852" s="3"/>
      <c r="AF852" s="3"/>
      <c r="AG852" s="3"/>
      <c r="AH852" s="3"/>
      <c r="AI852" s="3"/>
      <c r="AJ852" s="3"/>
      <c r="AK852" s="3"/>
      <c r="AL852" s="3"/>
      <c r="AO852" s="1" t="str">
        <f t="shared" si="206"/>
        <v/>
      </c>
      <c r="AP852" s="50"/>
      <c r="AQ852" s="50" t="str">
        <f t="shared" si="207"/>
        <v/>
      </c>
      <c r="AR852" s="50"/>
      <c r="AS852" s="1" t="str">
        <f t="shared" si="208"/>
        <v/>
      </c>
      <c r="AU852" s="1" t="str">
        <f t="shared" si="209"/>
        <v/>
      </c>
      <c r="AW852" s="1" t="str">
        <f t="shared" si="210"/>
        <v/>
      </c>
      <c r="AY852" s="1" t="str">
        <f t="shared" si="211"/>
        <v/>
      </c>
      <c r="BA852" s="1" t="str">
        <f t="shared" si="212"/>
        <v/>
      </c>
      <c r="BC852" s="1" t="str">
        <f t="shared" si="213"/>
        <v/>
      </c>
    </row>
    <row r="853" spans="3:55" hidden="1">
      <c r="C853" s="1" t="str">
        <f t="shared" si="214"/>
        <v/>
      </c>
      <c r="E853" s="1" t="str">
        <f t="shared" si="215"/>
        <v/>
      </c>
      <c r="F853" s="30">
        <v>79100</v>
      </c>
      <c r="G853" s="36">
        <v>92700</v>
      </c>
      <c r="H853" s="31">
        <v>70600</v>
      </c>
      <c r="I853" s="30">
        <v>111100</v>
      </c>
      <c r="J853" s="30"/>
      <c r="K853" s="34">
        <v>37200</v>
      </c>
      <c r="L853" s="34"/>
      <c r="M853" s="34">
        <v>37500</v>
      </c>
      <c r="N853" s="30">
        <v>38300</v>
      </c>
      <c r="O853" s="31">
        <v>40200</v>
      </c>
      <c r="P853" s="34">
        <v>43500</v>
      </c>
      <c r="Q853" s="145"/>
      <c r="R853" s="145">
        <v>44900</v>
      </c>
      <c r="S853" s="142">
        <v>47100</v>
      </c>
      <c r="T853" s="146">
        <v>55100</v>
      </c>
      <c r="U853" s="146">
        <v>60300</v>
      </c>
      <c r="V853" s="146"/>
      <c r="W853" s="30">
        <v>117400</v>
      </c>
      <c r="X853" s="30">
        <v>127000</v>
      </c>
      <c r="Y853" s="37">
        <v>140800</v>
      </c>
      <c r="Z853" s="37">
        <v>148400</v>
      </c>
      <c r="AA853" s="37"/>
      <c r="AB853" s="37">
        <v>157500</v>
      </c>
      <c r="AC853" s="37">
        <v>167100</v>
      </c>
      <c r="AD853" s="37">
        <v>186200</v>
      </c>
      <c r="AE853" s="3"/>
      <c r="AF853" s="3"/>
      <c r="AG853" s="3"/>
      <c r="AH853" s="3"/>
      <c r="AI853" s="3"/>
      <c r="AJ853" s="3"/>
      <c r="AK853" s="3"/>
      <c r="AL853" s="3"/>
      <c r="AO853" s="1" t="str">
        <f t="shared" si="206"/>
        <v/>
      </c>
      <c r="AP853" s="50"/>
      <c r="AQ853" s="50" t="str">
        <f t="shared" si="207"/>
        <v/>
      </c>
      <c r="AR853" s="50"/>
      <c r="AS853" s="1" t="str">
        <f t="shared" si="208"/>
        <v/>
      </c>
      <c r="AU853" s="1" t="str">
        <f t="shared" si="209"/>
        <v/>
      </c>
      <c r="AW853" s="1" t="str">
        <f t="shared" si="210"/>
        <v/>
      </c>
      <c r="AY853" s="1" t="str">
        <f t="shared" si="211"/>
        <v/>
      </c>
      <c r="BA853" s="1" t="str">
        <f t="shared" si="212"/>
        <v/>
      </c>
      <c r="BC853" s="1" t="str">
        <f t="shared" si="213"/>
        <v/>
      </c>
    </row>
    <row r="854" spans="3:55" hidden="1">
      <c r="C854" s="1" t="str">
        <f t="shared" si="214"/>
        <v/>
      </c>
      <c r="E854" s="1" t="str">
        <f t="shared" si="215"/>
        <v/>
      </c>
      <c r="F854" s="30">
        <v>81500</v>
      </c>
      <c r="G854" s="35">
        <v>95500</v>
      </c>
      <c r="H854" s="31">
        <v>72700</v>
      </c>
      <c r="I854" s="30">
        <v>114400</v>
      </c>
      <c r="J854" s="30"/>
      <c r="K854" s="34">
        <v>38300</v>
      </c>
      <c r="L854" s="34"/>
      <c r="M854" s="34">
        <v>38600</v>
      </c>
      <c r="N854" s="31">
        <v>39400</v>
      </c>
      <c r="O854" s="31">
        <v>41400</v>
      </c>
      <c r="P854" s="30">
        <v>44800</v>
      </c>
      <c r="Q854" s="35"/>
      <c r="R854" s="35">
        <v>46200</v>
      </c>
      <c r="S854" s="142">
        <v>48500</v>
      </c>
      <c r="T854" s="144">
        <v>56800</v>
      </c>
      <c r="U854" s="144">
        <v>62100</v>
      </c>
      <c r="V854" s="144"/>
      <c r="W854" s="37">
        <v>120900</v>
      </c>
      <c r="X854" s="37">
        <v>130800</v>
      </c>
      <c r="Y854" s="37">
        <v>145000</v>
      </c>
      <c r="Z854" s="37">
        <v>152900</v>
      </c>
      <c r="AA854" s="37"/>
      <c r="AB854" s="37">
        <v>162200</v>
      </c>
      <c r="AC854" s="30">
        <v>172100</v>
      </c>
      <c r="AD854" s="30">
        <v>191800</v>
      </c>
      <c r="AE854" s="3"/>
      <c r="AF854" s="3"/>
      <c r="AG854" s="3"/>
      <c r="AH854" s="3"/>
      <c r="AI854" s="3"/>
      <c r="AJ854" s="3"/>
      <c r="AK854" s="3"/>
      <c r="AL854" s="3"/>
      <c r="AO854" s="1" t="str">
        <f t="shared" si="206"/>
        <v/>
      </c>
      <c r="AP854" s="50"/>
      <c r="AQ854" s="50" t="str">
        <f t="shared" si="207"/>
        <v/>
      </c>
      <c r="AR854" s="50"/>
      <c r="AS854" s="1" t="str">
        <f t="shared" si="208"/>
        <v/>
      </c>
      <c r="AU854" s="1" t="str">
        <f t="shared" si="209"/>
        <v/>
      </c>
      <c r="AW854" s="1" t="str">
        <f t="shared" si="210"/>
        <v/>
      </c>
      <c r="AY854" s="1" t="str">
        <f t="shared" si="211"/>
        <v/>
      </c>
      <c r="BA854" s="1" t="str">
        <f t="shared" si="212"/>
        <v/>
      </c>
      <c r="BC854" s="1" t="str">
        <f t="shared" si="213"/>
        <v/>
      </c>
    </row>
    <row r="855" spans="3:55" hidden="1">
      <c r="C855" s="1" t="str">
        <f t="shared" si="214"/>
        <v/>
      </c>
      <c r="E855" s="1" t="str">
        <f t="shared" si="215"/>
        <v/>
      </c>
      <c r="F855" s="31">
        <v>83900</v>
      </c>
      <c r="G855" s="35">
        <v>98400</v>
      </c>
      <c r="H855" s="31">
        <v>74900</v>
      </c>
      <c r="I855" s="30">
        <v>117800</v>
      </c>
      <c r="J855" s="30"/>
      <c r="K855" s="34">
        <v>39400</v>
      </c>
      <c r="L855" s="34"/>
      <c r="M855" s="34">
        <v>39800</v>
      </c>
      <c r="N855" s="31">
        <v>40600</v>
      </c>
      <c r="O855" s="31">
        <v>42600</v>
      </c>
      <c r="P855" s="34">
        <v>46100</v>
      </c>
      <c r="Q855" s="145"/>
      <c r="R855" s="145">
        <v>47600</v>
      </c>
      <c r="S855" s="142">
        <v>50000</v>
      </c>
      <c r="T855" s="146">
        <v>58500</v>
      </c>
      <c r="U855" s="146">
        <v>64000</v>
      </c>
      <c r="V855" s="146"/>
      <c r="W855" s="37">
        <v>124500</v>
      </c>
      <c r="X855" s="37">
        <v>134700</v>
      </c>
      <c r="Y855" s="37">
        <v>149400</v>
      </c>
      <c r="Z855" s="37">
        <v>157500</v>
      </c>
      <c r="AA855" s="37"/>
      <c r="AB855" s="37">
        <v>167100</v>
      </c>
      <c r="AC855" s="30">
        <v>177300</v>
      </c>
      <c r="AD855" s="30">
        <v>197600</v>
      </c>
      <c r="AE855" s="3"/>
      <c r="AF855" s="3"/>
      <c r="AG855" s="3"/>
      <c r="AH855" s="3"/>
      <c r="AI855" s="3"/>
      <c r="AJ855" s="3"/>
      <c r="AK855" s="3"/>
      <c r="AL855" s="3"/>
      <c r="AO855" s="1" t="str">
        <f t="shared" si="206"/>
        <v/>
      </c>
      <c r="AP855" s="50"/>
      <c r="AQ855" s="50" t="str">
        <f t="shared" si="207"/>
        <v/>
      </c>
      <c r="AR855" s="50"/>
      <c r="AS855" s="1" t="str">
        <f t="shared" si="208"/>
        <v/>
      </c>
      <c r="AU855" s="1" t="str">
        <f t="shared" si="209"/>
        <v/>
      </c>
      <c r="AW855" s="1" t="str">
        <f t="shared" si="210"/>
        <v/>
      </c>
      <c r="AY855" s="1" t="str">
        <f t="shared" si="211"/>
        <v/>
      </c>
      <c r="BA855" s="1" t="str">
        <f t="shared" si="212"/>
        <v/>
      </c>
      <c r="BC855" s="1" t="str">
        <f t="shared" si="213"/>
        <v/>
      </c>
    </row>
    <row r="856" spans="3:55" hidden="1">
      <c r="C856" s="1" t="str">
        <f t="shared" si="214"/>
        <v/>
      </c>
      <c r="E856" s="1" t="str">
        <f t="shared" si="215"/>
        <v/>
      </c>
      <c r="F856" s="30">
        <v>86400</v>
      </c>
      <c r="G856" s="35">
        <v>101400</v>
      </c>
      <c r="H856" s="31">
        <v>77100</v>
      </c>
      <c r="I856" s="37">
        <v>121300</v>
      </c>
      <c r="J856" s="37"/>
      <c r="K856" s="31">
        <v>40600</v>
      </c>
      <c r="L856" s="31"/>
      <c r="M856" s="31">
        <v>41000</v>
      </c>
      <c r="N856" s="31">
        <v>41800</v>
      </c>
      <c r="O856" s="31">
        <v>43900</v>
      </c>
      <c r="P856" s="34">
        <v>47500</v>
      </c>
      <c r="Q856" s="145"/>
      <c r="R856" s="145">
        <v>49000</v>
      </c>
      <c r="S856" s="142">
        <v>51500</v>
      </c>
      <c r="T856" s="146">
        <v>60300</v>
      </c>
      <c r="U856" s="146">
        <v>65900</v>
      </c>
      <c r="V856" s="146"/>
      <c r="W856" s="37">
        <v>128200</v>
      </c>
      <c r="X856" s="37">
        <v>138700</v>
      </c>
      <c r="Y856" s="30">
        <v>153900</v>
      </c>
      <c r="Z856" s="30">
        <v>162200</v>
      </c>
      <c r="AA856" s="30"/>
      <c r="AB856" s="30">
        <v>172100</v>
      </c>
      <c r="AC856" s="30">
        <v>182600</v>
      </c>
      <c r="AD856" s="30">
        <v>203500</v>
      </c>
      <c r="AE856" s="3"/>
      <c r="AF856" s="3"/>
      <c r="AG856" s="3"/>
      <c r="AH856" s="3"/>
      <c r="AI856" s="3"/>
      <c r="AJ856" s="3"/>
      <c r="AK856" s="3"/>
      <c r="AL856" s="3"/>
      <c r="AO856" s="1" t="str">
        <f t="shared" si="206"/>
        <v/>
      </c>
      <c r="AP856" s="50"/>
      <c r="AQ856" s="50" t="str">
        <f t="shared" si="207"/>
        <v/>
      </c>
      <c r="AR856" s="50"/>
      <c r="AS856" s="1" t="str">
        <f t="shared" si="208"/>
        <v/>
      </c>
      <c r="AU856" s="1" t="str">
        <f t="shared" si="209"/>
        <v/>
      </c>
      <c r="AW856" s="1" t="str">
        <f t="shared" si="210"/>
        <v/>
      </c>
      <c r="AY856" s="1" t="str">
        <f t="shared" si="211"/>
        <v/>
      </c>
      <c r="BA856" s="1" t="str">
        <f t="shared" si="212"/>
        <v/>
      </c>
      <c r="BC856" s="1" t="str">
        <f t="shared" si="213"/>
        <v/>
      </c>
    </row>
    <row r="857" spans="3:55" hidden="1">
      <c r="C857" s="1" t="str">
        <f t="shared" si="214"/>
        <v/>
      </c>
      <c r="E857" s="1" t="str">
        <f t="shared" si="215"/>
        <v/>
      </c>
      <c r="F857" s="30">
        <v>89000</v>
      </c>
      <c r="G857" s="35">
        <v>104400</v>
      </c>
      <c r="H857" s="31">
        <v>79400</v>
      </c>
      <c r="I857" s="37">
        <v>124900</v>
      </c>
      <c r="J857" s="37"/>
      <c r="K857" s="31">
        <v>41800</v>
      </c>
      <c r="L857" s="31"/>
      <c r="M857" s="31">
        <v>42200</v>
      </c>
      <c r="N857" s="31">
        <v>43100</v>
      </c>
      <c r="O857" s="30">
        <v>45200</v>
      </c>
      <c r="P857" s="31">
        <v>48900</v>
      </c>
      <c r="Q857" s="36"/>
      <c r="R857" s="36">
        <v>50500</v>
      </c>
      <c r="S857" s="142">
        <v>53000</v>
      </c>
      <c r="T857" s="143">
        <v>62100</v>
      </c>
      <c r="U857" s="143">
        <v>67900</v>
      </c>
      <c r="V857" s="143"/>
      <c r="W857" s="30">
        <v>132000</v>
      </c>
      <c r="X857" s="30">
        <v>142900</v>
      </c>
      <c r="Y857" s="37">
        <v>158500</v>
      </c>
      <c r="Z857" s="37">
        <v>167100</v>
      </c>
      <c r="AA857" s="37"/>
      <c r="AB857" s="37">
        <v>177300</v>
      </c>
      <c r="AC857" s="30">
        <v>188100</v>
      </c>
      <c r="AD857" s="30"/>
      <c r="AE857" s="3"/>
      <c r="AF857" s="3"/>
      <c r="AG857" s="3"/>
      <c r="AH857" s="3"/>
      <c r="AI857" s="3"/>
      <c r="AJ857" s="3"/>
      <c r="AK857" s="3"/>
      <c r="AL857" s="3"/>
      <c r="AO857" s="1" t="str">
        <f t="shared" si="206"/>
        <v/>
      </c>
      <c r="AP857" s="50"/>
      <c r="AQ857" s="50" t="str">
        <f t="shared" si="207"/>
        <v/>
      </c>
      <c r="AR857" s="50"/>
      <c r="AS857" s="1" t="str">
        <f t="shared" si="208"/>
        <v/>
      </c>
      <c r="AU857" s="1" t="str">
        <f t="shared" si="209"/>
        <v/>
      </c>
      <c r="AW857" s="1" t="str">
        <f t="shared" si="210"/>
        <v/>
      </c>
      <c r="AY857" s="1" t="str">
        <f t="shared" si="211"/>
        <v/>
      </c>
      <c r="BA857" s="1" t="str">
        <f t="shared" si="212"/>
        <v/>
      </c>
      <c r="BC857" s="1" t="str">
        <f t="shared" si="213"/>
        <v/>
      </c>
    </row>
    <row r="858" spans="3:55" hidden="1">
      <c r="C858" s="1" t="str">
        <f t="shared" si="214"/>
        <v/>
      </c>
      <c r="E858" s="1" t="str">
        <f t="shared" si="215"/>
        <v/>
      </c>
      <c r="F858" s="30">
        <v>91700</v>
      </c>
      <c r="G858" s="35">
        <v>107500</v>
      </c>
      <c r="H858" s="30">
        <v>81800</v>
      </c>
      <c r="I858" s="37">
        <v>128600</v>
      </c>
      <c r="J858" s="37"/>
      <c r="K858" s="31">
        <v>43100</v>
      </c>
      <c r="L858" s="31"/>
      <c r="M858" s="31">
        <v>43500</v>
      </c>
      <c r="N858" s="31">
        <v>44400</v>
      </c>
      <c r="O858" s="31">
        <v>46600</v>
      </c>
      <c r="P858" s="30">
        <v>50400</v>
      </c>
      <c r="Q858" s="35"/>
      <c r="R858" s="35">
        <v>52000</v>
      </c>
      <c r="S858" s="142">
        <v>54600</v>
      </c>
      <c r="T858" s="144">
        <v>64000</v>
      </c>
      <c r="U858" s="144">
        <v>69900</v>
      </c>
      <c r="V858" s="144"/>
      <c r="W858" s="37">
        <v>136000</v>
      </c>
      <c r="X858" s="37">
        <v>147200</v>
      </c>
      <c r="Y858" s="37">
        <v>163300</v>
      </c>
      <c r="Z858" s="37">
        <v>172100</v>
      </c>
      <c r="AA858" s="37"/>
      <c r="AB858" s="37">
        <v>182600</v>
      </c>
      <c r="AC858" s="30">
        <v>193700</v>
      </c>
      <c r="AD858" s="30"/>
      <c r="AE858" s="3"/>
      <c r="AF858" s="3"/>
      <c r="AG858" s="3"/>
      <c r="AH858" s="3"/>
      <c r="AI858" s="3"/>
      <c r="AJ858" s="3"/>
      <c r="AK858" s="3"/>
      <c r="AL858" s="3"/>
      <c r="AO858" s="1" t="str">
        <f t="shared" si="206"/>
        <v/>
      </c>
      <c r="AP858" s="50"/>
      <c r="AQ858" s="50" t="str">
        <f t="shared" si="207"/>
        <v/>
      </c>
      <c r="AR858" s="50"/>
      <c r="AS858" s="1" t="str">
        <f t="shared" si="208"/>
        <v/>
      </c>
      <c r="AU858" s="1" t="str">
        <f t="shared" si="209"/>
        <v/>
      </c>
      <c r="AW858" s="1" t="str">
        <f t="shared" si="210"/>
        <v/>
      </c>
      <c r="AY858" s="1" t="str">
        <f t="shared" si="211"/>
        <v/>
      </c>
      <c r="BA858" s="1" t="str">
        <f t="shared" si="212"/>
        <v/>
      </c>
      <c r="BC858" s="1" t="str">
        <f t="shared" si="213"/>
        <v/>
      </c>
    </row>
    <row r="859" spans="3:55" hidden="1">
      <c r="C859" s="1" t="str">
        <f t="shared" si="214"/>
        <v/>
      </c>
      <c r="E859" s="1" t="str">
        <f t="shared" si="215"/>
        <v/>
      </c>
      <c r="F859" s="30">
        <v>94500</v>
      </c>
      <c r="G859" s="35">
        <v>110700</v>
      </c>
      <c r="H859" s="31">
        <v>84300</v>
      </c>
      <c r="I859" s="30">
        <v>132500</v>
      </c>
      <c r="J859" s="30"/>
      <c r="K859" s="31">
        <v>44400</v>
      </c>
      <c r="L859" s="31"/>
      <c r="M859" s="31">
        <v>44800</v>
      </c>
      <c r="N859" s="34">
        <v>45700</v>
      </c>
      <c r="O859" s="31">
        <v>48000</v>
      </c>
      <c r="P859" s="31">
        <v>51900</v>
      </c>
      <c r="Q859" s="36"/>
      <c r="R859" s="36">
        <v>53600</v>
      </c>
      <c r="S859" s="142">
        <v>56200</v>
      </c>
      <c r="T859" s="143">
        <v>65900</v>
      </c>
      <c r="U859" s="143">
        <v>72000</v>
      </c>
      <c r="V859" s="143"/>
      <c r="W859" s="37">
        <v>140100</v>
      </c>
      <c r="X859" s="37">
        <v>151600</v>
      </c>
      <c r="Y859" s="37">
        <v>168200</v>
      </c>
      <c r="Z859" s="37">
        <v>177300</v>
      </c>
      <c r="AA859" s="37"/>
      <c r="AB859" s="37">
        <v>188100</v>
      </c>
      <c r="AC859" s="37">
        <v>199500</v>
      </c>
      <c r="AD859" s="37"/>
      <c r="AE859" s="3"/>
      <c r="AF859" s="3"/>
      <c r="AG859" s="3"/>
      <c r="AH859" s="3"/>
      <c r="AI859" s="3"/>
      <c r="AJ859" s="3"/>
      <c r="AK859" s="3"/>
      <c r="AL859" s="3"/>
      <c r="AO859" s="1" t="str">
        <f t="shared" si="206"/>
        <v/>
      </c>
      <c r="AP859" s="50"/>
      <c r="AQ859" s="50" t="str">
        <f t="shared" si="207"/>
        <v/>
      </c>
      <c r="AR859" s="50"/>
      <c r="AS859" s="1" t="str">
        <f t="shared" si="208"/>
        <v/>
      </c>
      <c r="AU859" s="1" t="str">
        <f t="shared" si="209"/>
        <v/>
      </c>
      <c r="AW859" s="1" t="str">
        <f t="shared" si="210"/>
        <v/>
      </c>
      <c r="AY859" s="1" t="str">
        <f t="shared" si="211"/>
        <v/>
      </c>
      <c r="BA859" s="1" t="str">
        <f t="shared" si="212"/>
        <v/>
      </c>
      <c r="BC859" s="1" t="str">
        <f t="shared" si="213"/>
        <v/>
      </c>
    </row>
    <row r="860" spans="3:55" hidden="1">
      <c r="C860" s="1" t="str">
        <f t="shared" si="214"/>
        <v/>
      </c>
      <c r="E860" s="1" t="str">
        <f t="shared" si="215"/>
        <v/>
      </c>
      <c r="F860" s="30">
        <v>97300</v>
      </c>
      <c r="G860" s="35">
        <v>114000</v>
      </c>
      <c r="H860" s="31">
        <v>86800</v>
      </c>
      <c r="I860" s="30">
        <v>136500</v>
      </c>
      <c r="J860" s="30"/>
      <c r="K860" s="31">
        <v>45700</v>
      </c>
      <c r="L860" s="31"/>
      <c r="M860" s="31">
        <v>46100</v>
      </c>
      <c r="N860" s="30">
        <v>47100</v>
      </c>
      <c r="O860" s="31">
        <v>49400</v>
      </c>
      <c r="P860" s="31">
        <v>53500</v>
      </c>
      <c r="Q860" s="36"/>
      <c r="R860" s="36">
        <v>55200</v>
      </c>
      <c r="S860" s="142">
        <v>57900</v>
      </c>
      <c r="T860" s="143">
        <v>67900</v>
      </c>
      <c r="U860" s="143">
        <v>74200</v>
      </c>
      <c r="V860" s="143"/>
      <c r="W860" s="37">
        <v>144300</v>
      </c>
      <c r="X860" s="37">
        <v>156100</v>
      </c>
      <c r="Y860" s="37">
        <v>173200</v>
      </c>
      <c r="Z860" s="37">
        <v>182600</v>
      </c>
      <c r="AA860" s="37"/>
      <c r="AB860" s="37">
        <v>193700</v>
      </c>
      <c r="AC860" s="31"/>
      <c r="AD860" s="31"/>
      <c r="AE860" s="3"/>
      <c r="AF860" s="3"/>
      <c r="AG860" s="3"/>
      <c r="AH860" s="3"/>
      <c r="AI860" s="3"/>
      <c r="AJ860" s="3"/>
      <c r="AK860" s="3"/>
      <c r="AL860" s="3"/>
      <c r="AO860" s="1" t="str">
        <f t="shared" si="206"/>
        <v/>
      </c>
      <c r="AP860" s="50"/>
      <c r="AQ860" s="50" t="str">
        <f t="shared" si="207"/>
        <v/>
      </c>
      <c r="AR860" s="50"/>
      <c r="AS860" s="1" t="str">
        <f t="shared" si="208"/>
        <v/>
      </c>
      <c r="AU860" s="1" t="str">
        <f t="shared" si="209"/>
        <v/>
      </c>
      <c r="AW860" s="1" t="str">
        <f t="shared" si="210"/>
        <v/>
      </c>
      <c r="AY860" s="1" t="str">
        <f t="shared" si="211"/>
        <v/>
      </c>
      <c r="BA860" s="1" t="str">
        <f t="shared" si="212"/>
        <v/>
      </c>
      <c r="BC860" s="1" t="str">
        <f t="shared" si="213"/>
        <v/>
      </c>
    </row>
    <row r="861" spans="3:55" hidden="1">
      <c r="C861" s="1" t="str">
        <f t="shared" si="214"/>
        <v/>
      </c>
      <c r="E861" s="1" t="str">
        <f t="shared" si="215"/>
        <v/>
      </c>
      <c r="F861" s="30">
        <v>100200</v>
      </c>
      <c r="G861" s="35">
        <v>117400</v>
      </c>
      <c r="H861" s="30">
        <v>89400</v>
      </c>
      <c r="I861" s="37">
        <v>140600</v>
      </c>
      <c r="J861" s="37"/>
      <c r="K861" s="31">
        <v>47100</v>
      </c>
      <c r="L861" s="31"/>
      <c r="M861" s="31">
        <v>47500</v>
      </c>
      <c r="N861" s="34">
        <v>48500</v>
      </c>
      <c r="O861" s="31">
        <v>50900</v>
      </c>
      <c r="P861" s="31">
        <v>55100</v>
      </c>
      <c r="Q861" s="36"/>
      <c r="R861" s="36">
        <v>56900</v>
      </c>
      <c r="S861" s="142">
        <v>59600</v>
      </c>
      <c r="T861" s="143">
        <v>69900</v>
      </c>
      <c r="U861" s="143">
        <v>76400</v>
      </c>
      <c r="V861" s="143"/>
      <c r="W861" s="37">
        <v>148600</v>
      </c>
      <c r="X861" s="37">
        <v>160800</v>
      </c>
      <c r="Y861" s="30">
        <v>178400</v>
      </c>
      <c r="Z861" s="30">
        <v>188100</v>
      </c>
      <c r="AA861" s="30"/>
      <c r="AB861" s="30">
        <v>199500</v>
      </c>
      <c r="AC861" s="31"/>
      <c r="AD861" s="31"/>
      <c r="AE861" s="3"/>
      <c r="AF861" s="3"/>
      <c r="AG861" s="3"/>
      <c r="AH861" s="3"/>
      <c r="AI861" s="3"/>
      <c r="AJ861" s="3"/>
      <c r="AK861" s="3"/>
      <c r="AL861" s="3"/>
      <c r="AO861" s="1" t="str">
        <f t="shared" si="206"/>
        <v/>
      </c>
      <c r="AP861" s="50"/>
      <c r="AQ861" s="50" t="str">
        <f t="shared" si="207"/>
        <v/>
      </c>
      <c r="AR861" s="50"/>
      <c r="AS861" s="1" t="str">
        <f t="shared" si="208"/>
        <v/>
      </c>
      <c r="AU861" s="1" t="str">
        <f t="shared" si="209"/>
        <v/>
      </c>
      <c r="AW861" s="1" t="str">
        <f t="shared" si="210"/>
        <v/>
      </c>
      <c r="AY861" s="1" t="str">
        <f t="shared" si="211"/>
        <v/>
      </c>
      <c r="BA861" s="1" t="str">
        <f t="shared" si="212"/>
        <v/>
      </c>
      <c r="BC861" s="1" t="str">
        <f t="shared" si="213"/>
        <v/>
      </c>
    </row>
    <row r="862" spans="3:55" hidden="1">
      <c r="C862" s="1" t="str">
        <f t="shared" si="214"/>
        <v/>
      </c>
      <c r="E862" s="1" t="str">
        <f t="shared" si="215"/>
        <v/>
      </c>
      <c r="F862" s="30">
        <v>103200</v>
      </c>
      <c r="G862" s="35">
        <v>120900</v>
      </c>
      <c r="H862" s="30">
        <v>92100</v>
      </c>
      <c r="I862" s="37">
        <v>144800</v>
      </c>
      <c r="J862" s="37"/>
      <c r="K862" s="31">
        <v>48500</v>
      </c>
      <c r="L862" s="31"/>
      <c r="M862" s="31">
        <v>48900</v>
      </c>
      <c r="N862" s="34">
        <v>50000</v>
      </c>
      <c r="O862" s="31">
        <v>52400</v>
      </c>
      <c r="P862" s="31">
        <v>56800</v>
      </c>
      <c r="Q862" s="36"/>
      <c r="R862" s="36">
        <v>58600</v>
      </c>
      <c r="S862" s="142">
        <v>61400</v>
      </c>
      <c r="T862" s="143">
        <v>72000</v>
      </c>
      <c r="U862" s="143">
        <v>78700</v>
      </c>
      <c r="V862" s="143"/>
      <c r="W862" s="37">
        <v>153100</v>
      </c>
      <c r="X862" s="37">
        <v>165600</v>
      </c>
      <c r="Y862" s="37">
        <v>183800</v>
      </c>
      <c r="Z862" s="37">
        <v>193700</v>
      </c>
      <c r="AA862" s="37"/>
      <c r="AB862" s="37"/>
      <c r="AC862" s="148"/>
      <c r="AD862" s="148"/>
      <c r="AE862" s="3"/>
      <c r="AF862" s="3"/>
      <c r="AG862" s="3"/>
      <c r="AH862" s="3"/>
      <c r="AI862" s="3"/>
      <c r="AJ862" s="3"/>
      <c r="AK862" s="3"/>
      <c r="AL862" s="3"/>
      <c r="AO862" s="1" t="str">
        <f t="shared" si="206"/>
        <v/>
      </c>
      <c r="AP862" s="50"/>
      <c r="AQ862" s="50" t="str">
        <f t="shared" si="207"/>
        <v/>
      </c>
      <c r="AR862" s="50"/>
      <c r="AS862" s="1" t="str">
        <f t="shared" si="208"/>
        <v/>
      </c>
      <c r="AU862" s="1" t="str">
        <f t="shared" si="209"/>
        <v/>
      </c>
      <c r="AW862" s="1" t="str">
        <f t="shared" si="210"/>
        <v/>
      </c>
      <c r="AY862" s="1" t="str">
        <f t="shared" si="211"/>
        <v/>
      </c>
      <c r="BA862" s="1" t="str">
        <f t="shared" si="212"/>
        <v/>
      </c>
      <c r="BC862" s="1" t="str">
        <f t="shared" si="213"/>
        <v/>
      </c>
    </row>
    <row r="863" spans="3:55" hidden="1">
      <c r="C863" s="1" t="str">
        <f t="shared" si="214"/>
        <v/>
      </c>
      <c r="E863" s="1" t="str">
        <f t="shared" si="215"/>
        <v/>
      </c>
      <c r="F863" s="30">
        <v>106300</v>
      </c>
      <c r="G863" s="145">
        <v>124500</v>
      </c>
      <c r="H863" s="31">
        <v>94900</v>
      </c>
      <c r="I863" s="37">
        <v>149100</v>
      </c>
      <c r="J863" s="37"/>
      <c r="K863" s="31">
        <v>50000</v>
      </c>
      <c r="L863" s="31"/>
      <c r="M863" s="31">
        <v>50400</v>
      </c>
      <c r="N863" s="34">
        <v>51500</v>
      </c>
      <c r="O863" s="30">
        <v>54000</v>
      </c>
      <c r="P863" s="31">
        <v>58500</v>
      </c>
      <c r="Q863" s="36"/>
      <c r="R863" s="36">
        <v>60400</v>
      </c>
      <c r="S863" s="142">
        <v>63200</v>
      </c>
      <c r="T863" s="143">
        <v>74200</v>
      </c>
      <c r="U863" s="143">
        <v>81100</v>
      </c>
      <c r="V863" s="143"/>
      <c r="W863" s="37">
        <v>157700</v>
      </c>
      <c r="X863" s="37">
        <v>170600</v>
      </c>
      <c r="Y863" s="30">
        <v>189300</v>
      </c>
      <c r="Z863" s="30">
        <v>199500</v>
      </c>
      <c r="AA863" s="30"/>
      <c r="AB863" s="30"/>
      <c r="AC863" s="148"/>
      <c r="AD863" s="148"/>
      <c r="AE863" s="3"/>
      <c r="AF863" s="3"/>
      <c r="AG863" s="3"/>
      <c r="AH863" s="3"/>
      <c r="AI863" s="3"/>
      <c r="AJ863" s="3"/>
      <c r="AK863" s="3"/>
      <c r="AL863" s="3"/>
      <c r="AO863" s="1" t="str">
        <f t="shared" si="206"/>
        <v/>
      </c>
      <c r="AP863" s="50"/>
      <c r="AQ863" s="50" t="str">
        <f t="shared" si="207"/>
        <v/>
      </c>
      <c r="AR863" s="50"/>
      <c r="AS863" s="1" t="str">
        <f t="shared" si="208"/>
        <v/>
      </c>
      <c r="AU863" s="1" t="str">
        <f t="shared" si="209"/>
        <v/>
      </c>
      <c r="AW863" s="1" t="str">
        <f t="shared" si="210"/>
        <v/>
      </c>
      <c r="AY863" s="1" t="str">
        <f t="shared" si="211"/>
        <v/>
      </c>
      <c r="BA863" s="1" t="str">
        <f t="shared" si="212"/>
        <v/>
      </c>
      <c r="BC863" s="1" t="str">
        <f t="shared" si="213"/>
        <v/>
      </c>
    </row>
    <row r="864" spans="3:55" hidden="1">
      <c r="C864" s="1" t="str">
        <f t="shared" si="214"/>
        <v/>
      </c>
      <c r="E864" s="1" t="str">
        <f t="shared" si="215"/>
        <v/>
      </c>
      <c r="F864" s="30">
        <v>109500</v>
      </c>
      <c r="G864" s="35">
        <v>128200</v>
      </c>
      <c r="H864" s="30">
        <v>97700</v>
      </c>
      <c r="I864" s="30">
        <v>153600</v>
      </c>
      <c r="J864" s="30"/>
      <c r="K864" s="31">
        <v>51500</v>
      </c>
      <c r="L864" s="31"/>
      <c r="M864" s="31">
        <v>51900</v>
      </c>
      <c r="N864" s="34">
        <v>53000</v>
      </c>
      <c r="O864" s="33">
        <v>55600</v>
      </c>
      <c r="P864" s="31">
        <v>60300</v>
      </c>
      <c r="Q864" s="36"/>
      <c r="R864" s="36">
        <v>62200</v>
      </c>
      <c r="S864" s="142">
        <v>65100</v>
      </c>
      <c r="T864" s="143">
        <v>76400</v>
      </c>
      <c r="U864" s="143">
        <v>83500</v>
      </c>
      <c r="V864" s="143"/>
      <c r="W864" s="37">
        <v>162400</v>
      </c>
      <c r="X864" s="37">
        <v>175700</v>
      </c>
      <c r="Y864" s="37">
        <v>195000</v>
      </c>
      <c r="Z864" s="37"/>
      <c r="AA864" s="37"/>
      <c r="AB864" s="37"/>
      <c r="AC864" s="148"/>
      <c r="AD864" s="148"/>
      <c r="AE864" s="3"/>
      <c r="AF864" s="3"/>
      <c r="AG864" s="3"/>
      <c r="AH864" s="3"/>
      <c r="AI864" s="3"/>
      <c r="AJ864" s="3"/>
      <c r="AK864" s="3"/>
      <c r="AL864" s="3"/>
      <c r="AO864" s="1" t="str">
        <f t="shared" si="206"/>
        <v/>
      </c>
      <c r="AP864" s="50"/>
      <c r="AQ864" s="50" t="str">
        <f t="shared" si="207"/>
        <v/>
      </c>
      <c r="AR864" s="50"/>
      <c r="AS864" s="1" t="str">
        <f t="shared" si="208"/>
        <v/>
      </c>
      <c r="AU864" s="1" t="str">
        <f t="shared" si="209"/>
        <v/>
      </c>
      <c r="AW864" s="1" t="str">
        <f t="shared" si="210"/>
        <v/>
      </c>
      <c r="AY864" s="1" t="str">
        <f t="shared" si="211"/>
        <v/>
      </c>
      <c r="BA864" s="1" t="str">
        <f t="shared" si="212"/>
        <v/>
      </c>
      <c r="BC864" s="1" t="str">
        <f t="shared" si="213"/>
        <v/>
      </c>
    </row>
    <row r="865" spans="1:55" hidden="1">
      <c r="A865" s="3"/>
      <c r="B865" s="3"/>
      <c r="C865" s="1" t="str">
        <f t="shared" si="214"/>
        <v/>
      </c>
      <c r="D865" s="3"/>
      <c r="E865" s="1" t="str">
        <f t="shared" si="215"/>
        <v/>
      </c>
      <c r="F865" s="34">
        <v>112800</v>
      </c>
      <c r="G865" s="35">
        <v>132000</v>
      </c>
      <c r="H865" s="30">
        <v>100600</v>
      </c>
      <c r="I865" s="30">
        <v>158200</v>
      </c>
      <c r="J865" s="30"/>
      <c r="K865" s="31">
        <v>53000</v>
      </c>
      <c r="L865" s="31"/>
      <c r="M865" s="31">
        <v>53500</v>
      </c>
      <c r="N865" s="34">
        <v>54600</v>
      </c>
      <c r="O865" s="33">
        <v>57300</v>
      </c>
      <c r="P865" s="31">
        <v>62100</v>
      </c>
      <c r="Q865" s="36"/>
      <c r="R865" s="36">
        <v>64100</v>
      </c>
      <c r="S865" s="142">
        <v>67100</v>
      </c>
      <c r="T865" s="143">
        <v>78700</v>
      </c>
      <c r="U865" s="143">
        <v>86000</v>
      </c>
      <c r="V865" s="143"/>
      <c r="W865" s="37">
        <v>167300</v>
      </c>
      <c r="X865" s="37">
        <v>181000</v>
      </c>
      <c r="Y865" s="31"/>
      <c r="Z865" s="31"/>
      <c r="AA865" s="31"/>
      <c r="AB865" s="31"/>
      <c r="AC865" s="148"/>
      <c r="AD865" s="148"/>
      <c r="AE865" s="3"/>
      <c r="AF865" s="3"/>
      <c r="AG865" s="3"/>
      <c r="AH865" s="3"/>
      <c r="AI865" s="3"/>
      <c r="AJ865" s="3"/>
      <c r="AK865" s="3"/>
      <c r="AL865" s="3"/>
      <c r="AO865" s="1" t="str">
        <f t="shared" si="206"/>
        <v/>
      </c>
      <c r="AP865" s="50"/>
      <c r="AQ865" s="50" t="str">
        <f t="shared" si="207"/>
        <v/>
      </c>
      <c r="AR865" s="50"/>
      <c r="AS865" s="1" t="str">
        <f t="shared" si="208"/>
        <v/>
      </c>
      <c r="AU865" s="1" t="str">
        <f t="shared" si="209"/>
        <v/>
      </c>
      <c r="AW865" s="1" t="str">
        <f t="shared" si="210"/>
        <v/>
      </c>
      <c r="AY865" s="1" t="str">
        <f t="shared" si="211"/>
        <v/>
      </c>
      <c r="BA865" s="1" t="str">
        <f t="shared" si="212"/>
        <v/>
      </c>
      <c r="BC865" s="1" t="str">
        <f t="shared" si="213"/>
        <v/>
      </c>
    </row>
    <row r="866" spans="1:55" hidden="1">
      <c r="A866" s="3"/>
      <c r="B866" s="3"/>
      <c r="C866" s="1" t="str">
        <f t="shared" si="214"/>
        <v/>
      </c>
      <c r="D866" s="3"/>
      <c r="E866" s="1" t="str">
        <f t="shared" si="215"/>
        <v/>
      </c>
      <c r="F866" s="30">
        <v>116200</v>
      </c>
      <c r="G866" s="35">
        <v>136000</v>
      </c>
      <c r="H866" s="30">
        <v>103600</v>
      </c>
      <c r="I866" s="37">
        <v>162900</v>
      </c>
      <c r="J866" s="37"/>
      <c r="K866" s="31">
        <v>54600</v>
      </c>
      <c r="L866" s="31"/>
      <c r="M866" s="31">
        <v>55100</v>
      </c>
      <c r="N866" s="31">
        <v>56200</v>
      </c>
      <c r="O866" s="33">
        <v>59000</v>
      </c>
      <c r="P866" s="31">
        <v>64000</v>
      </c>
      <c r="Q866" s="36"/>
      <c r="R866" s="36">
        <v>66000</v>
      </c>
      <c r="S866" s="142">
        <v>69100</v>
      </c>
      <c r="T866" s="143">
        <v>81100</v>
      </c>
      <c r="U866" s="143">
        <v>88600</v>
      </c>
      <c r="V866" s="143"/>
      <c r="W866" s="37">
        <v>172300</v>
      </c>
      <c r="X866" s="37">
        <v>186400</v>
      </c>
      <c r="Y866" s="31"/>
      <c r="Z866" s="31"/>
      <c r="AA866" s="31"/>
      <c r="AB866" s="31"/>
      <c r="AC866" s="148"/>
      <c r="AD866" s="148"/>
      <c r="AE866" s="3"/>
      <c r="AF866" s="3"/>
      <c r="AG866" s="3"/>
      <c r="AH866" s="3"/>
      <c r="AI866" s="3"/>
      <c r="AJ866" s="3"/>
      <c r="AK866" s="3"/>
      <c r="AL866" s="3"/>
      <c r="AO866" s="1" t="str">
        <f t="shared" si="206"/>
        <v/>
      </c>
      <c r="AP866" s="50"/>
      <c r="AQ866" s="50" t="str">
        <f t="shared" si="207"/>
        <v/>
      </c>
      <c r="AR866" s="50"/>
      <c r="AS866" s="1" t="str">
        <f t="shared" si="208"/>
        <v/>
      </c>
      <c r="AU866" s="1" t="str">
        <f t="shared" si="209"/>
        <v/>
      </c>
      <c r="AW866" s="1" t="str">
        <f t="shared" si="210"/>
        <v/>
      </c>
      <c r="AY866" s="1" t="str">
        <f t="shared" si="211"/>
        <v/>
      </c>
      <c r="BA866" s="1" t="str">
        <f t="shared" si="212"/>
        <v/>
      </c>
      <c r="BC866" s="1" t="str">
        <f t="shared" si="213"/>
        <v/>
      </c>
    </row>
    <row r="867" spans="1:55" hidden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N867" s="50"/>
      <c r="AO867" s="1" t="str">
        <f t="shared" si="206"/>
        <v/>
      </c>
      <c r="AP867" s="50"/>
      <c r="AQ867" s="50" t="str">
        <f t="shared" si="207"/>
        <v/>
      </c>
      <c r="AS867" s="1" t="str">
        <f t="shared" si="208"/>
        <v/>
      </c>
      <c r="AU867" s="1" t="str">
        <f t="shared" si="209"/>
        <v/>
      </c>
      <c r="AW867" s="1" t="str">
        <f t="shared" si="210"/>
        <v/>
      </c>
      <c r="AY867" s="1" t="str">
        <f t="shared" si="211"/>
        <v/>
      </c>
      <c r="BA867" s="1" t="str">
        <f t="shared" si="212"/>
        <v/>
      </c>
      <c r="BC867" s="1" t="str">
        <f t="shared" si="213"/>
        <v/>
      </c>
    </row>
    <row r="868" spans="1:55" hidden="1">
      <c r="AO868" s="1" t="str">
        <f t="shared" si="206"/>
        <v/>
      </c>
      <c r="AQ868" s="50" t="str">
        <f t="shared" si="207"/>
        <v/>
      </c>
      <c r="AS868" s="1" t="str">
        <f t="shared" si="208"/>
        <v/>
      </c>
      <c r="AU868" s="1" t="str">
        <f t="shared" si="209"/>
        <v/>
      </c>
      <c r="AW868" s="1" t="str">
        <f t="shared" si="210"/>
        <v/>
      </c>
      <c r="AY868" s="1" t="str">
        <f t="shared" si="211"/>
        <v/>
      </c>
      <c r="BA868" s="1" t="str">
        <f t="shared" si="212"/>
        <v/>
      </c>
      <c r="BC868" s="1" t="str">
        <f t="shared" si="213"/>
        <v/>
      </c>
    </row>
    <row r="869" spans="1:55" hidden="1">
      <c r="AQ869" s="50" t="str">
        <f t="shared" si="207"/>
        <v/>
      </c>
      <c r="AU869" s="1" t="str">
        <f t="shared" si="209"/>
        <v/>
      </c>
      <c r="AW869" s="1" t="str">
        <f t="shared" si="210"/>
        <v/>
      </c>
      <c r="AY869" s="1" t="str">
        <f t="shared" si="211"/>
        <v/>
      </c>
      <c r="BA869" s="1" t="str">
        <f t="shared" si="212"/>
        <v/>
      </c>
      <c r="BC869" s="1" t="str">
        <f t="shared" si="213"/>
        <v/>
      </c>
    </row>
    <row r="870" spans="1:55" hidden="1">
      <c r="AY870" s="1" t="str">
        <f t="shared" si="211"/>
        <v/>
      </c>
    </row>
    <row r="871" spans="1:55" hidden="1">
      <c r="AY871" s="1" t="str">
        <f t="shared" si="211"/>
        <v/>
      </c>
    </row>
    <row r="872" spans="1:55" hidden="1">
      <c r="AP872" s="161" t="e">
        <f>IF(AND($N$24="Fix Pay"),"0",$O$24*$H$5)</f>
        <v>#VALUE!</v>
      </c>
      <c r="AQ872" s="1" t="str">
        <f>IF(AND($N$24="Fix Pay"),$I$24,$P$24)</f>
        <v/>
      </c>
      <c r="AT872" s="161" t="e">
        <f>IF(AND($S$24="Fix Pay"),"0",$T$24*$H$5)</f>
        <v>#VALUE!</v>
      </c>
      <c r="AU872" s="1" t="str">
        <f>IF(AND($S$24="Fix Pay"),$I$24,$U$24)</f>
        <v/>
      </c>
      <c r="AX872" s="165" t="e">
        <f>IF(AND($X$24="Fix Pay"),"0",$Y$24*$H$5)</f>
        <v>#VALUE!</v>
      </c>
      <c r="AY872" s="1" t="str">
        <f>IF(AND($X$24="Fix Pay"),$I$24,$Z$24)</f>
        <v/>
      </c>
      <c r="BB872" s="165" t="e">
        <f>IF(AND($AC$24="Fix Pay"),"0",$AD$24*$H$5)</f>
        <v>#VALUE!</v>
      </c>
      <c r="BC872" s="1" t="str">
        <f>IF(AND($AC$24="Fix Pay"),$I$24,$AE$24)</f>
        <v/>
      </c>
    </row>
    <row r="873" spans="1:55" ht="15" hidden="1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40" t="s">
        <v>46</v>
      </c>
      <c r="L873" s="340"/>
      <c r="M873" s="340"/>
      <c r="N873" s="340"/>
      <c r="O873" s="340"/>
      <c r="P873" s="340"/>
      <c r="Q873" s="340"/>
      <c r="R873" s="340"/>
      <c r="S873" s="340"/>
      <c r="T873" s="340"/>
      <c r="U873" s="340"/>
      <c r="V873" s="245"/>
      <c r="W873" s="341" t="s">
        <v>47</v>
      </c>
      <c r="X873" s="341"/>
      <c r="Y873" s="341"/>
      <c r="Z873" s="341"/>
      <c r="AA873" s="341"/>
      <c r="AB873" s="341"/>
      <c r="AC873" s="341"/>
      <c r="AD873" s="341"/>
      <c r="AE873" s="342" t="s">
        <v>48</v>
      </c>
      <c r="AF873" s="342"/>
      <c r="AG873" s="342"/>
      <c r="AH873" s="342"/>
      <c r="AI873" s="342"/>
      <c r="AJ873" s="3"/>
      <c r="AK873" s="3"/>
      <c r="AL873" s="3"/>
      <c r="AO873" s="1" t="str">
        <f>AQ873</f>
        <v/>
      </c>
      <c r="AP873" s="162" t="str">
        <f>IF(AND($O$24=""),"",ROUND(AP872,0))</f>
        <v/>
      </c>
      <c r="AQ873" s="50" t="str">
        <f>IF($AQ$872=4200,F876,IF($AQ$872=4800,G876,IF($AQ$872="5400A",I876,IF($AQ$872=3600,H876,IF($AQ$872=1700,K876,IF($AQ$872=1750,M876,IF($AQ$872=1900,N876,IF($AQ$872=2000,O876,IF($AQ$872="2400A",P876,IF($AQ$872="2400B",R876,IF($AQ$872="2400C",S876,IF($AQ$872="2800A",T876,IF($AQ$872="2800B",U876,IF($AQ$872="5400B",W876,IF($AQ$872=6000,X876,IF($AQ$872=6600,Y876,IF($AQ$872=6800,Z876,IF($AQ$872=7200,AB876,IF($AQ$872=7600,AC876,IF($AQ$872=8200,AD876,IF($AQ$872=8700,AE876,IF($AQ$872=8900,AG876,IF($AQ$872=9500,AH876,IF($AQ$872=10000,AI876,""))))))))))))))))))))))))</f>
        <v/>
      </c>
      <c r="AR873" s="50"/>
      <c r="AS873" s="1" t="str">
        <f>AU873</f>
        <v/>
      </c>
      <c r="AT873" s="162" t="str">
        <f>IF(AND($T$24=""),"",ROUND(AT872,0))</f>
        <v/>
      </c>
      <c r="AU873" s="1" t="str">
        <f>IF($AU$872=4200,F876,IF($AU$872=4800,G876,IF($AU$872="5400A",I876,IF($AU$872=3600,H876,IF($AU$872=1700,K876,IF($AU$872=1750,M876,IF($AU$872=1900,N876,IF($AU$872=2000,O876,IF($AU$872="2400A",P876,IF($AU$872="2400B",R876,IF($AU$872="2400C",S876,IF($AU$872="2800A",T876,IF($AU$872="2800B",U876,IF($AU$872="5400B",W876,IF($AU$872=6000,X876,IF($AU$872=6600,Y876,IF($AU$872=6800,Z876,IF($AU$872=7200,AB876,IF($AU$872=7600,AC876,IF($AU$872=8200,AD876,IF($AU$872=8700,AE876,IF($AU$872=8900,AG876,IF($AU$872=9500,AH876,IF($AU$872=10000,AI876,""))))))))))))))))))))))))</f>
        <v/>
      </c>
      <c r="AW873" s="1" t="str">
        <f>AY873</f>
        <v/>
      </c>
      <c r="AX873" s="162" t="str">
        <f>IF(AND($Y$24=""),"",ROUND(AX872,0))</f>
        <v/>
      </c>
      <c r="AY873" s="1" t="str">
        <f>IF($AY$872=4200,F876,IF($AY$872=4800,G876,IF($AY$872="5400A",I876,IF($AY$872=3600,H876,IF($AY$872=1700,K876,IF($AY$872=1750,M876,IF($AY$872=1900,N876,IF($AY$872=2000,O876,IF($AY$872="2400A",P876,IF($AY$872="2400B",R876,IF($AY$872="2400C",S876,IF($AY$872="2800A",T876,IF($AY$872="2800B",U876,IF($AY$872="5400B",W876,IF($AY$872=6000,X876,IF($AY$872=6600,Y876,IF($AY$872=6800,Z876,IF($AY$872=7200,AB876,IF($AY$872=7600,AC876,IF($AY$872=8200,AD876,IF($AY$872=8700,AE876,IF($AY$872=8900,AG876,IF($AY$872=9500,AH876,IF($AY$872=10000,AI876,""))))))))))))))))))))))))</f>
        <v/>
      </c>
      <c r="BA873" s="1" t="str">
        <f>BC873</f>
        <v/>
      </c>
      <c r="BB873" s="162" t="str">
        <f>IF(AND($AD$24=""),"",ROUND(BB872,0))</f>
        <v/>
      </c>
      <c r="BC873" s="1" t="str">
        <f>IF($BC$872=4200,F876,IF($BC$872=4800,G876,IF($BC$872="5400A",I876,IF($BC$872=3600,H876,IF($BC$872=1700,K876,IF($BC$872=1750,M876,IF($BC$872=1900,N876,IF($BC$872=2000,O876,IF($BC$872="2400A",P876,IF($BC$872="2400B",R876,IF($BC$872="2400C",S876,IF($BC$872="2800A",T876,IF($BC$872="2800B",U876,IF($BC$872="5400B",W876,IF($BC$872=6000,X876,IF($BC$872=6600,Y876,IF($BC$872=6800,Z876,IF($BC$872=7200,AB876,IF($BC$872=7600,AC876,IF($BC$872=8200,AD876,IF($BC$872=8700,AE876,IF($BC$872=8900,AG876,IF($BC$872=9500,AH876,IF($BC$872=10000,AI876,""))))))))))))))))))))))))</f>
        <v/>
      </c>
    </row>
    <row r="874" spans="1:55" ht="15" hidden="1" customHeight="1">
      <c r="E874" s="1">
        <f>IF(AND(F24="Fix Pay"),I24,I24)</f>
        <v>0</v>
      </c>
      <c r="F874" s="5"/>
      <c r="G874" s="344" t="s">
        <v>45</v>
      </c>
      <c r="H874" s="344"/>
      <c r="I874" s="6"/>
      <c r="J874" s="42"/>
      <c r="K874" s="28">
        <v>1700</v>
      </c>
      <c r="L874" s="28"/>
      <c r="M874" s="28">
        <v>1750</v>
      </c>
      <c r="N874" s="141">
        <v>1900</v>
      </c>
      <c r="O874" s="39">
        <v>2000</v>
      </c>
      <c r="P874" s="39" t="s">
        <v>74</v>
      </c>
      <c r="Q874" s="39"/>
      <c r="R874" s="39" t="s">
        <v>75</v>
      </c>
      <c r="S874" s="39" t="s">
        <v>76</v>
      </c>
      <c r="T874" s="40" t="s">
        <v>77</v>
      </c>
      <c r="U874" s="40" t="s">
        <v>78</v>
      </c>
      <c r="V874" s="40"/>
      <c r="W874" s="38" t="s">
        <v>80</v>
      </c>
      <c r="X874" s="38">
        <v>6000</v>
      </c>
      <c r="Y874" s="39">
        <v>6600</v>
      </c>
      <c r="Z874" s="39">
        <v>6800</v>
      </c>
      <c r="AA874" s="39"/>
      <c r="AB874" s="39">
        <v>7200</v>
      </c>
      <c r="AC874" s="38">
        <v>7600</v>
      </c>
      <c r="AD874" s="38">
        <v>8200</v>
      </c>
      <c r="AE874" s="39">
        <v>8700</v>
      </c>
      <c r="AF874" s="39"/>
      <c r="AG874" s="39">
        <v>8900</v>
      </c>
      <c r="AH874" s="39">
        <v>9500</v>
      </c>
      <c r="AI874" s="40">
        <v>10000</v>
      </c>
      <c r="AJ874" s="3"/>
      <c r="AK874" s="3"/>
      <c r="AL874" s="3"/>
      <c r="AO874" s="1" t="str">
        <f t="shared" ref="AO874:AO917" si="216">AQ874</f>
        <v/>
      </c>
      <c r="AP874" s="163" t="str">
        <f>IF(AND(AP873&lt;=AQ873),AQ873,INDEX(AO873:AO918,MATCH(AP873,AQ873:AQ918)+(LOOKUP(AP873,AQ873:AQ918)&lt;&gt;AP873)))</f>
        <v/>
      </c>
      <c r="AQ874" s="50" t="str">
        <f t="shared" ref="AQ874:AQ918" si="217">IF($AQ$872=4200,F877,IF($AQ$872=4800,G877,IF($AQ$872="5400A",I877,IF($AQ$872=3600,H877,IF($AQ$872=1700,K877,IF($AQ$872=1750,M877,IF($AQ$872=1900,N877,IF($AQ$872=2000,O877,IF($AQ$872="2400A",P877,IF($AQ$872="2400B",R877,IF($AQ$872="2400C",S877,IF($AQ$872="2800A",T877,IF($AQ$872="2800B",U877,IF($AQ$872="5400B",W877,IF($AQ$872=6000,X877,IF($AQ$872=6600,Y877,IF($AQ$872=6800,Z877,IF($AQ$872=7200,AB877,IF($AQ$872=7600,AC877,IF($AQ$872=8200,AD877,IF($AQ$872=8700,AE877,IF($AQ$872=8900,AG877,IF($AQ$872=9500,AH877,IF($AQ$872=10000,AI877,""))))))))))))))))))))))))</f>
        <v/>
      </c>
      <c r="AR874" s="50"/>
      <c r="AS874" s="1" t="str">
        <f t="shared" ref="AS874:AS917" si="218">AU874</f>
        <v/>
      </c>
      <c r="AT874" s="163" t="str">
        <f>IF(AND(AT873&lt;=AU873),AU873,INDEX(AS873:AS918,MATCH(AT873,AU873:AU918)+(LOOKUP(AT873,AU873:AU918)&lt;&gt;AT873)))</f>
        <v/>
      </c>
      <c r="AU874" s="1" t="str">
        <f t="shared" ref="AU874:AU918" si="219">IF($AU$872=4200,F877,IF($AU$872=4800,G877,IF($AU$872="5400A",I877,IF($AU$872=3600,H877,IF($AU$872=1700,K877,IF($AU$872=1750,M877,IF($AU$872=1900,N877,IF($AU$872=2000,O877,IF($AU$872="2400A",P877,IF($AU$872="2400B",R877,IF($AU$872="2400C",S877,IF($AU$872="2800A",T877,IF($AU$872="2800B",U877,IF($AU$872="5400B",W877,IF($AU$872=6000,X877,IF($AU$872=6600,Y877,IF($AU$872=6800,Z877,IF($AU$872=7200,AB877,IF($AU$872=7600,AC877,IF($AU$872=8200,AD877,IF($AU$872=8700,AE877,IF($AU$872=8900,AG877,IF($AU$872=9500,AH877,IF($AU$872=10000,AI877,""))))))))))))))))))))))))</f>
        <v/>
      </c>
      <c r="AW874" s="1" t="str">
        <f t="shared" ref="AW874:AW918" si="220">AY874</f>
        <v/>
      </c>
      <c r="AX874" s="163" t="str">
        <f>IF(AND(AX873&lt;=AY873),AY873,INDEX(AW873:AW918,MATCH(AX873,AY873:AY918)+(LOOKUP(AX873,AY873:AY918)&lt;&gt;AX873)))</f>
        <v/>
      </c>
      <c r="AY874" s="1" t="str">
        <f t="shared" ref="AY874:AY918" si="221">IF($AY$872=4200,F877,IF($AY$872=4800,G877,IF($AY$872="5400A",I877,IF($AY$872=3600,H877,IF($AY$872=1700,K877,IF($AY$872=1750,M877,IF($AY$872=1900,N877,IF($AY$872=2000,O877,IF($AY$872="2400A",P877,IF($AY$872="2400B",R877,IF($AY$872="2400C",S877,IF($AY$872="2800A",T877,IF($AY$872="2800B",U877,IF($AY$872="5400B",W877,IF($AY$872=6000,X877,IF($AY$872=6600,Y877,IF($AY$872=6800,Z877,IF($AY$872=7200,AB877,IF($AY$872=7600,AC877,IF($AY$872=8200,AD877,IF($AY$872=8700,AE877,IF($AY$872=8900,AG877,IF($AY$872=9500,AH877,IF($AY$872=10000,AI877,""))))))))))))))))))))))))</f>
        <v/>
      </c>
      <c r="BA874" s="1" t="str">
        <f t="shared" ref="BA874:BA918" si="222">BC874</f>
        <v/>
      </c>
      <c r="BB874" s="163" t="str">
        <f>IF(AND(BB873&lt;=BC873),BC873,INDEX(BA873:BA918,MATCH(BB873,BC873:BC918)+(LOOKUP(BB873,BC873:BC918)&lt;&gt;BB873)))</f>
        <v/>
      </c>
      <c r="BC874" s="1" t="str">
        <f t="shared" ref="BC874:BC918" si="223">IF($BC$872=4200,F877,IF($BC$872=4800,G877,IF($BC$872="5400A",I877,IF($BC$872=3600,H877,IF($BC$872=1700,K877,IF($BC$872=1750,M877,IF($BC$872=1900,N877,IF($BC$872=2000,O877,IF($BC$872="2400A",P877,IF($BC$872="2400B",R877,IF($BC$872="2400C",S877,IF($BC$872="2800A",T877,IF($BC$872="2800B",U877,IF($BC$872="5400B",W877,IF($BC$872=6000,X877,IF($BC$872=6600,Y877,IF($BC$872=6800,Z877,IF($BC$872=7200,AB877,IF($BC$872=7600,AC877,IF($BC$872=8200,AD877,IF($BC$872=8700,AE877,IF($BC$872=8900,AG877,IF($BC$872=9500,AH877,IF($BC$872=10000,AI877,""))))))))))))))))))))))))</f>
        <v/>
      </c>
    </row>
    <row r="875" spans="1:55" ht="15" hidden="1" customHeight="1">
      <c r="B875" s="160">
        <v>18</v>
      </c>
      <c r="D875" s="150">
        <f>IF(AND(F24="Fix Pay"),"0",H24*H$5)</f>
        <v>0</v>
      </c>
      <c r="F875" s="7">
        <v>4200</v>
      </c>
      <c r="G875" s="8">
        <v>4800</v>
      </c>
      <c r="H875" s="8">
        <v>3600</v>
      </c>
      <c r="I875" s="9" t="s">
        <v>79</v>
      </c>
      <c r="J875" s="42"/>
      <c r="K875" s="29">
        <v>1</v>
      </c>
      <c r="L875" s="29"/>
      <c r="M875" s="29">
        <v>2</v>
      </c>
      <c r="N875" s="29">
        <v>3</v>
      </c>
      <c r="O875" s="29">
        <v>4</v>
      </c>
      <c r="P875" s="29">
        <v>5</v>
      </c>
      <c r="Q875" s="29"/>
      <c r="R875" s="29">
        <v>6</v>
      </c>
      <c r="S875" s="29">
        <v>7</v>
      </c>
      <c r="T875" s="29">
        <v>8</v>
      </c>
      <c r="U875" s="29">
        <v>9</v>
      </c>
      <c r="V875" s="29"/>
      <c r="W875" s="29">
        <v>14</v>
      </c>
      <c r="X875" s="29">
        <v>15</v>
      </c>
      <c r="Y875" s="29">
        <v>16</v>
      </c>
      <c r="Z875" s="29">
        <v>17</v>
      </c>
      <c r="AA875" s="29"/>
      <c r="AB875" s="29">
        <v>18</v>
      </c>
      <c r="AC875" s="39">
        <v>19</v>
      </c>
      <c r="AD875" s="39">
        <v>20</v>
      </c>
      <c r="AE875" s="39">
        <v>21</v>
      </c>
      <c r="AF875" s="39"/>
      <c r="AG875" s="39">
        <v>22</v>
      </c>
      <c r="AH875" s="39">
        <v>23</v>
      </c>
      <c r="AI875" s="39">
        <v>24</v>
      </c>
      <c r="AJ875" s="3"/>
      <c r="AK875" s="3"/>
      <c r="AL875" s="3"/>
      <c r="AO875" s="1" t="str">
        <f t="shared" si="216"/>
        <v/>
      </c>
      <c r="AP875" s="250"/>
      <c r="AQ875" s="50" t="str">
        <f t="shared" si="217"/>
        <v/>
      </c>
      <c r="AR875" s="50"/>
      <c r="AS875" s="1" t="str">
        <f t="shared" si="218"/>
        <v/>
      </c>
      <c r="AT875" s="250"/>
      <c r="AU875" s="1" t="str">
        <f t="shared" si="219"/>
        <v/>
      </c>
      <c r="AW875" s="1" t="str">
        <f t="shared" si="220"/>
        <v/>
      </c>
      <c r="AX875" s="151"/>
      <c r="AY875" s="1" t="str">
        <f t="shared" si="221"/>
        <v/>
      </c>
      <c r="BA875" s="1" t="str">
        <f t="shared" si="222"/>
        <v/>
      </c>
      <c r="BB875" s="151"/>
      <c r="BC875" s="1" t="str">
        <f t="shared" si="223"/>
        <v/>
      </c>
    </row>
    <row r="876" spans="1:55" ht="15" hidden="1" customHeight="1">
      <c r="C876" s="1" t="str">
        <f t="shared" ref="C876:C915" si="224">E876</f>
        <v/>
      </c>
      <c r="D876" s="151">
        <f>IF(AND(H840=""),"",ROUND(D875,0))</f>
        <v>0</v>
      </c>
      <c r="E876" s="1" t="str">
        <f t="shared" ref="E876:E915" si="225">IF($E$874=4200,F876,IF($E$874=4800,G876,IF($E$874="5400A",I876,IF($E$874=3600,H876,IF($E$874=1700,K876,IF($E$874=1750,M876,IF($E$874=1900,N876,IF($E$874=2000,O876,IF($E$874="2400A",P876,IF($E$874="2400B",R876,IF($E$874="2400C",S876,IF($E$874="2800A",T876,IF($E$874="2800B",U876,IF($E$874="5400B",W876,IF($E$874=6000,X876,IF($E$874=6600,Y876,IF($E$874=6800,Z876,IF($E$874=7200,AB876,IF($E$874=7600,AC876,IF($E$874=8200,AD876,IF($E$874=8700,AE876,IF($E$874=8900,AG876,IF($E$874=9500,AH876,IF($E$874=10000,AI876,""))))))))))))))))))))))))</f>
        <v/>
      </c>
      <c r="F876" s="1">
        <v>26500</v>
      </c>
      <c r="G876" s="1">
        <v>31100</v>
      </c>
      <c r="H876" s="1">
        <v>23700</v>
      </c>
      <c r="I876" s="1">
        <v>39300</v>
      </c>
      <c r="K876" s="30">
        <v>12400</v>
      </c>
      <c r="L876" s="30"/>
      <c r="M876" s="30">
        <v>12600</v>
      </c>
      <c r="N876" s="31">
        <v>12800</v>
      </c>
      <c r="O876" s="30">
        <v>13500</v>
      </c>
      <c r="P876" s="31">
        <v>14600</v>
      </c>
      <c r="Q876" s="36"/>
      <c r="R876" s="36">
        <v>15100</v>
      </c>
      <c r="S876" s="142">
        <v>15700</v>
      </c>
      <c r="T876" s="143">
        <v>18500</v>
      </c>
      <c r="U876" s="143">
        <v>20100</v>
      </c>
      <c r="V876" s="143"/>
      <c r="W876" s="34">
        <v>39300</v>
      </c>
      <c r="X876" s="34">
        <v>42500</v>
      </c>
      <c r="Y876" s="31">
        <v>47200</v>
      </c>
      <c r="Z876" s="31">
        <v>49700</v>
      </c>
      <c r="AA876" s="31"/>
      <c r="AB876" s="31">
        <v>52800</v>
      </c>
      <c r="AC876" s="31">
        <v>58000</v>
      </c>
      <c r="AD876" s="31">
        <v>62300</v>
      </c>
      <c r="AE876" s="30">
        <v>86200</v>
      </c>
      <c r="AF876" s="30"/>
      <c r="AG876" s="30">
        <v>90800</v>
      </c>
      <c r="AH876" s="30">
        <v>102100</v>
      </c>
      <c r="AI876" s="37">
        <v>104200</v>
      </c>
      <c r="AJ876" s="3"/>
      <c r="AK876" s="3"/>
      <c r="AL876" s="3"/>
      <c r="AO876" s="1" t="str">
        <f t="shared" si="216"/>
        <v/>
      </c>
      <c r="AP876" s="164" t="str">
        <f>IF(AND($N$24="Fix Pay"),AQ873,AP874)</f>
        <v/>
      </c>
      <c r="AQ876" s="50" t="str">
        <f t="shared" si="217"/>
        <v/>
      </c>
      <c r="AR876" s="50"/>
      <c r="AS876" s="1" t="str">
        <f t="shared" si="218"/>
        <v/>
      </c>
      <c r="AT876" s="164" t="str">
        <f>IF(AND($S$24="Fix Pay"),AU873,AT874)</f>
        <v/>
      </c>
      <c r="AU876" s="1" t="str">
        <f t="shared" si="219"/>
        <v/>
      </c>
      <c r="AW876" s="1" t="str">
        <f t="shared" si="220"/>
        <v/>
      </c>
      <c r="AX876" s="164" t="str">
        <f>IF(AND($X$24="Fix Pay"),AY873,AX874)</f>
        <v/>
      </c>
      <c r="AY876" s="1" t="str">
        <f t="shared" si="221"/>
        <v/>
      </c>
      <c r="BA876" s="1" t="str">
        <f t="shared" si="222"/>
        <v/>
      </c>
      <c r="BB876" s="164" t="str">
        <f>IF(AND($AC$24="Fix Pay"),BC873,BB874)</f>
        <v/>
      </c>
      <c r="BC876" s="1" t="str">
        <f t="shared" si="223"/>
        <v/>
      </c>
    </row>
    <row r="877" spans="1:55" ht="15" hidden="1" customHeight="1">
      <c r="C877" s="1" t="str">
        <f t="shared" si="224"/>
        <v/>
      </c>
      <c r="D877" s="151" t="str">
        <f>IF(AND(D876&lt;=E876),E876,INDEX($C$876:$C$915,MATCH(D876,$E$876:$E$915)+(LOOKUP(D876,$E$876:$E$915)&lt;&gt;D876)))</f>
        <v/>
      </c>
      <c r="E877" s="1" t="str">
        <f t="shared" si="225"/>
        <v/>
      </c>
      <c r="F877" s="1">
        <v>37800</v>
      </c>
      <c r="G877" s="1">
        <v>44300</v>
      </c>
      <c r="H877" s="1">
        <v>33800</v>
      </c>
      <c r="I877" s="1">
        <v>53100</v>
      </c>
      <c r="K877" s="30">
        <v>17700</v>
      </c>
      <c r="L877" s="30"/>
      <c r="M877" s="30">
        <v>17900</v>
      </c>
      <c r="N877" s="31">
        <v>18200</v>
      </c>
      <c r="O877" s="30">
        <v>19200</v>
      </c>
      <c r="P877" s="31">
        <v>20800</v>
      </c>
      <c r="Q877" s="36"/>
      <c r="R877" s="36">
        <v>21500</v>
      </c>
      <c r="S877" s="142">
        <v>22400</v>
      </c>
      <c r="T877" s="143">
        <v>25300</v>
      </c>
      <c r="U877" s="143">
        <v>28700</v>
      </c>
      <c r="V877" s="143"/>
      <c r="W877" s="34">
        <v>56100</v>
      </c>
      <c r="X877" s="34">
        <v>60700</v>
      </c>
      <c r="Y877" s="31">
        <v>67300</v>
      </c>
      <c r="Z877" s="31">
        <v>71000</v>
      </c>
      <c r="AA877" s="31"/>
      <c r="AB877" s="31">
        <v>75300</v>
      </c>
      <c r="AC877" s="31">
        <v>79900</v>
      </c>
      <c r="AD877" s="31">
        <v>88900</v>
      </c>
      <c r="AE877" s="30">
        <v>123100</v>
      </c>
      <c r="AF877" s="30"/>
      <c r="AG877" s="30">
        <v>129700</v>
      </c>
      <c r="AH877" s="30">
        <v>145800</v>
      </c>
      <c r="AI877" s="37">
        <v>148800</v>
      </c>
      <c r="AJ877" s="3"/>
      <c r="AK877" s="3"/>
      <c r="AL877" s="3"/>
      <c r="AO877" s="1" t="str">
        <f t="shared" si="216"/>
        <v/>
      </c>
      <c r="AP877" s="250"/>
      <c r="AQ877" s="50" t="str">
        <f t="shared" si="217"/>
        <v/>
      </c>
      <c r="AR877" s="50"/>
      <c r="AS877" s="1" t="str">
        <f t="shared" si="218"/>
        <v/>
      </c>
      <c r="AT877" s="250"/>
      <c r="AU877" s="1" t="str">
        <f t="shared" si="219"/>
        <v/>
      </c>
      <c r="AW877" s="1" t="str">
        <f t="shared" si="220"/>
        <v/>
      </c>
      <c r="AX877" s="151"/>
      <c r="AY877" s="1" t="str">
        <f t="shared" si="221"/>
        <v/>
      </c>
      <c r="BA877" s="1" t="str">
        <f t="shared" si="222"/>
        <v/>
      </c>
      <c r="BB877" s="151"/>
      <c r="BC877" s="1" t="str">
        <f t="shared" si="223"/>
        <v/>
      </c>
    </row>
    <row r="878" spans="1:55" ht="15" hidden="1" customHeight="1">
      <c r="C878" s="1" t="str">
        <f t="shared" si="224"/>
        <v/>
      </c>
      <c r="D878" s="152" t="str">
        <f>IF(AND(D876&lt;=E876),E876,INDEX($C$876:$C$895,MATCH(D876,$E$876:$E$895)+(LOOKUP(D876,$E$876:$E$895)&lt;&gt;D876)))</f>
        <v/>
      </c>
      <c r="E878" s="1" t="str">
        <f t="shared" si="225"/>
        <v/>
      </c>
      <c r="F878" s="1">
        <v>38900</v>
      </c>
      <c r="G878" s="1">
        <v>45600</v>
      </c>
      <c r="H878" s="1">
        <v>34800</v>
      </c>
      <c r="I878" s="1">
        <v>54700</v>
      </c>
      <c r="K878" s="31">
        <v>18200</v>
      </c>
      <c r="L878" s="31"/>
      <c r="M878" s="31">
        <v>18400</v>
      </c>
      <c r="N878" s="31">
        <v>18700</v>
      </c>
      <c r="O878" s="31">
        <v>19800</v>
      </c>
      <c r="P878" s="31">
        <v>21400</v>
      </c>
      <c r="Q878" s="36"/>
      <c r="R878" s="36">
        <v>22100</v>
      </c>
      <c r="S878" s="142">
        <v>23100</v>
      </c>
      <c r="T878" s="143">
        <v>27100</v>
      </c>
      <c r="U878" s="143">
        <v>29600</v>
      </c>
      <c r="V878" s="143"/>
      <c r="W878" s="34">
        <v>57800</v>
      </c>
      <c r="X878" s="34">
        <v>62500</v>
      </c>
      <c r="Y878" s="31">
        <v>69300</v>
      </c>
      <c r="Z878" s="31">
        <v>73100</v>
      </c>
      <c r="AA878" s="31"/>
      <c r="AB878" s="31">
        <v>77600</v>
      </c>
      <c r="AC878" s="31">
        <v>82300</v>
      </c>
      <c r="AD878" s="31">
        <v>91600</v>
      </c>
      <c r="AE878" s="30">
        <v>126800</v>
      </c>
      <c r="AF878" s="30"/>
      <c r="AG878" s="30">
        <v>133600</v>
      </c>
      <c r="AH878" s="30">
        <v>150200</v>
      </c>
      <c r="AI878" s="37">
        <v>153300</v>
      </c>
      <c r="AJ878" s="3"/>
      <c r="AK878" s="3"/>
      <c r="AL878" s="3"/>
      <c r="AO878" s="1" t="str">
        <f t="shared" si="216"/>
        <v/>
      </c>
      <c r="AP878" s="250"/>
      <c r="AQ878" s="50" t="str">
        <f t="shared" si="217"/>
        <v/>
      </c>
      <c r="AR878" s="50"/>
      <c r="AS878" s="1" t="str">
        <f t="shared" si="218"/>
        <v/>
      </c>
      <c r="AT878" s="250"/>
      <c r="AU878" s="1" t="str">
        <f t="shared" si="219"/>
        <v/>
      </c>
      <c r="AW878" s="1" t="str">
        <f t="shared" si="220"/>
        <v/>
      </c>
      <c r="AX878" s="151"/>
      <c r="AY878" s="1" t="str">
        <f t="shared" si="221"/>
        <v/>
      </c>
      <c r="BA878" s="1" t="str">
        <f t="shared" si="222"/>
        <v/>
      </c>
      <c r="BB878" s="151"/>
      <c r="BC878" s="1" t="str">
        <f t="shared" si="223"/>
        <v/>
      </c>
    </row>
    <row r="879" spans="1:55" ht="15" hidden="1" customHeight="1">
      <c r="A879" s="1" t="s">
        <v>229</v>
      </c>
      <c r="C879" s="1" t="str">
        <f t="shared" si="224"/>
        <v/>
      </c>
      <c r="D879" s="153" t="str">
        <f>IF(AND(C$6="Fix Pay"),E876,D877)</f>
        <v/>
      </c>
      <c r="E879" s="1" t="str">
        <f t="shared" si="225"/>
        <v/>
      </c>
      <c r="F879" s="1">
        <v>40100</v>
      </c>
      <c r="G879" s="1">
        <v>47000</v>
      </c>
      <c r="H879" s="1">
        <v>35800</v>
      </c>
      <c r="I879" s="1">
        <v>56300</v>
      </c>
      <c r="K879" s="31">
        <v>18700</v>
      </c>
      <c r="L879" s="31"/>
      <c r="M879" s="31">
        <v>19000</v>
      </c>
      <c r="N879" s="30">
        <v>19300</v>
      </c>
      <c r="O879" s="34">
        <v>20400</v>
      </c>
      <c r="P879" s="30">
        <v>22000</v>
      </c>
      <c r="Q879" s="35"/>
      <c r="R879" s="35">
        <v>22800</v>
      </c>
      <c r="S879" s="142">
        <v>23800</v>
      </c>
      <c r="T879" s="144">
        <v>27900</v>
      </c>
      <c r="U879" s="144">
        <v>30500</v>
      </c>
      <c r="V879" s="144"/>
      <c r="W879" s="34">
        <v>59500</v>
      </c>
      <c r="X879" s="34">
        <v>64400</v>
      </c>
      <c r="Y879" s="31">
        <v>71400</v>
      </c>
      <c r="Z879" s="31">
        <v>75300</v>
      </c>
      <c r="AA879" s="31"/>
      <c r="AB879" s="31">
        <v>79900</v>
      </c>
      <c r="AC879" s="31">
        <v>84800</v>
      </c>
      <c r="AD879" s="31">
        <v>94300</v>
      </c>
      <c r="AE879" s="30">
        <v>130600</v>
      </c>
      <c r="AF879" s="30"/>
      <c r="AG879" s="37">
        <v>137600</v>
      </c>
      <c r="AH879" s="37">
        <v>154700</v>
      </c>
      <c r="AI879" s="30">
        <v>157900</v>
      </c>
      <c r="AJ879" s="3"/>
      <c r="AK879" s="3"/>
      <c r="AL879" s="3"/>
      <c r="AO879" s="1" t="str">
        <f t="shared" si="216"/>
        <v/>
      </c>
      <c r="AP879" s="155" t="str">
        <f>IF(AND(AP873&lt;=AQ873),AQ873,INDEX(AO873:AO893,MATCH(AP873,AQ873:AQ893)+(LOOKUP(AP873,AQ873:AQ893)&lt;&gt;AP873)))</f>
        <v/>
      </c>
      <c r="AQ879" s="50" t="str">
        <f t="shared" si="217"/>
        <v/>
      </c>
      <c r="AR879" s="50"/>
      <c r="AS879" s="1" t="str">
        <f t="shared" si="218"/>
        <v/>
      </c>
      <c r="AT879" s="155" t="str">
        <f>IF(AND(AT873&lt;=AU873),AU873,INDEX(AS873:AS893,MATCH(AT873,AU873:AU893)+(LOOKUP(AT873,AU873:AU893)&lt;&gt;AT873)))</f>
        <v/>
      </c>
      <c r="AU879" s="1" t="str">
        <f t="shared" si="219"/>
        <v/>
      </c>
      <c r="AW879" s="1" t="str">
        <f t="shared" si="220"/>
        <v/>
      </c>
      <c r="AX879" s="155" t="str">
        <f>IF(AND(AX873&lt;=AY873),AY873,INDEX(AW873:AW893,MATCH(AX873,AY873:AY893)+(LOOKUP(AX873,AY873:AY893)&lt;&gt;AX873)))</f>
        <v/>
      </c>
      <c r="AY879" s="1" t="str">
        <f t="shared" si="221"/>
        <v/>
      </c>
      <c r="BA879" s="1" t="str">
        <f t="shared" si="222"/>
        <v/>
      </c>
      <c r="BB879" s="155" t="str">
        <f>IF(AND(BB873&lt;=BC873),BC873,INDEX(BA873:BA893,MATCH(BB873,BC873:BC893)+(LOOKUP(BB873,BC873:BC893)&lt;&gt;BB873)))</f>
        <v/>
      </c>
      <c r="BC879" s="1" t="str">
        <f t="shared" si="223"/>
        <v/>
      </c>
    </row>
    <row r="880" spans="1:55" ht="15" hidden="1" customHeight="1">
      <c r="A880" s="1" t="s">
        <v>230</v>
      </c>
      <c r="C880" s="1" t="str">
        <f t="shared" si="224"/>
        <v/>
      </c>
      <c r="D880" s="154" t="str">
        <f>IF(E$24=A$51,D879,IF(E$24=A$52,D879,IF(E$24=A$53,D879,IF(E$24=A$54,D878,""))))</f>
        <v/>
      </c>
      <c r="E880" s="1" t="str">
        <f t="shared" si="225"/>
        <v/>
      </c>
      <c r="F880" s="1">
        <v>41300</v>
      </c>
      <c r="G880" s="1">
        <v>48400</v>
      </c>
      <c r="H880" s="1">
        <v>36900</v>
      </c>
      <c r="I880" s="1">
        <v>58000</v>
      </c>
      <c r="K880" s="31">
        <v>19300</v>
      </c>
      <c r="L880" s="31"/>
      <c r="M880" s="31">
        <v>19600</v>
      </c>
      <c r="N880" s="30">
        <v>19900</v>
      </c>
      <c r="O880" s="34">
        <v>21000</v>
      </c>
      <c r="P880" s="31">
        <v>22700</v>
      </c>
      <c r="Q880" s="36"/>
      <c r="R880" s="36">
        <v>23500</v>
      </c>
      <c r="S880" s="142">
        <v>24500</v>
      </c>
      <c r="T880" s="143">
        <v>28700</v>
      </c>
      <c r="U880" s="143">
        <v>31400</v>
      </c>
      <c r="V880" s="143"/>
      <c r="W880" s="31">
        <v>61300</v>
      </c>
      <c r="X880" s="31">
        <v>66300</v>
      </c>
      <c r="Y880" s="31">
        <v>73500</v>
      </c>
      <c r="Z880" s="31">
        <v>77600</v>
      </c>
      <c r="AA880" s="31"/>
      <c r="AB880" s="31">
        <v>82300</v>
      </c>
      <c r="AC880" s="31">
        <v>87300</v>
      </c>
      <c r="AD880" s="31">
        <v>97100</v>
      </c>
      <c r="AE880" s="34">
        <v>134500</v>
      </c>
      <c r="AF880" s="34"/>
      <c r="AG880" s="37">
        <v>141700</v>
      </c>
      <c r="AH880" s="37">
        <v>159300</v>
      </c>
      <c r="AI880" s="30">
        <v>162600</v>
      </c>
      <c r="AJ880" s="3"/>
      <c r="AK880" s="3"/>
      <c r="AL880" s="3"/>
      <c r="AO880" s="1" t="str">
        <f t="shared" si="216"/>
        <v/>
      </c>
      <c r="AP880" s="50"/>
      <c r="AQ880" s="50" t="str">
        <f t="shared" si="217"/>
        <v/>
      </c>
      <c r="AR880" s="50"/>
      <c r="AS880" s="1" t="str">
        <f t="shared" si="218"/>
        <v/>
      </c>
      <c r="AT880" s="50"/>
      <c r="AU880" s="1" t="str">
        <f t="shared" si="219"/>
        <v/>
      </c>
      <c r="AW880" s="1" t="str">
        <f t="shared" si="220"/>
        <v/>
      </c>
      <c r="AY880" s="1" t="str">
        <f t="shared" si="221"/>
        <v/>
      </c>
      <c r="BA880" s="1" t="str">
        <f t="shared" si="222"/>
        <v/>
      </c>
      <c r="BC880" s="1" t="str">
        <f t="shared" si="223"/>
        <v/>
      </c>
    </row>
    <row r="881" spans="1:55" ht="15" hidden="1" customHeight="1">
      <c r="A881" s="1" t="s">
        <v>231</v>
      </c>
      <c r="C881" s="1" t="str">
        <f t="shared" si="224"/>
        <v/>
      </c>
      <c r="E881" s="1" t="str">
        <f t="shared" si="225"/>
        <v/>
      </c>
      <c r="F881" s="1">
        <v>42500</v>
      </c>
      <c r="G881" s="1">
        <v>49900</v>
      </c>
      <c r="H881" s="1">
        <v>38000</v>
      </c>
      <c r="I881" s="1">
        <v>59700</v>
      </c>
      <c r="K881" s="32">
        <v>19900</v>
      </c>
      <c r="L881" s="32"/>
      <c r="M881" s="32">
        <v>20200</v>
      </c>
      <c r="N881" s="31">
        <v>20500</v>
      </c>
      <c r="O881" s="34">
        <v>21600</v>
      </c>
      <c r="P881" s="31">
        <v>23400</v>
      </c>
      <c r="Q881" s="36"/>
      <c r="R881" s="36">
        <v>24200</v>
      </c>
      <c r="S881" s="142">
        <v>25200</v>
      </c>
      <c r="T881" s="143">
        <v>29600</v>
      </c>
      <c r="U881" s="143">
        <v>32300</v>
      </c>
      <c r="V881" s="143"/>
      <c r="W881" s="31">
        <v>63100</v>
      </c>
      <c r="X881" s="31">
        <v>68300</v>
      </c>
      <c r="Y881" s="31">
        <v>75700</v>
      </c>
      <c r="Z881" s="31">
        <v>79900</v>
      </c>
      <c r="AA881" s="31"/>
      <c r="AB881" s="31">
        <v>84800</v>
      </c>
      <c r="AC881" s="31">
        <v>89900</v>
      </c>
      <c r="AD881" s="31">
        <v>100000</v>
      </c>
      <c r="AE881" s="30">
        <v>138500</v>
      </c>
      <c r="AF881" s="30"/>
      <c r="AG881" s="37">
        <v>146000</v>
      </c>
      <c r="AH881" s="37">
        <v>164100</v>
      </c>
      <c r="AI881" s="37">
        <v>167500</v>
      </c>
      <c r="AJ881" s="3"/>
      <c r="AK881" s="3"/>
      <c r="AL881" s="3"/>
      <c r="AO881" s="1" t="str">
        <f t="shared" si="216"/>
        <v/>
      </c>
      <c r="AP881" s="167" t="str">
        <f>IF($E24=A$51,AP879,IF($E24=A$52,AP879,IF($E24=A$53,AP879,IF($E24=A$54,AP876,""))))</f>
        <v/>
      </c>
      <c r="AQ881" s="50" t="str">
        <f t="shared" si="217"/>
        <v/>
      </c>
      <c r="AR881" s="50"/>
      <c r="AS881" s="1" t="str">
        <f t="shared" si="218"/>
        <v/>
      </c>
      <c r="AT881" s="167" t="str">
        <f>IF($E24=A$51,AT879,IF($E24=A$52,AT879,IF($E24=A$53,AT879,IF($E24=A$54,AT876,""))))</f>
        <v/>
      </c>
      <c r="AU881" s="1" t="str">
        <f t="shared" si="219"/>
        <v/>
      </c>
      <c r="AW881" s="1" t="str">
        <f t="shared" si="220"/>
        <v/>
      </c>
      <c r="AX881" s="168" t="str">
        <f>IF($E24=A$51,AX879,IF($E24=A$52,AX879,IF($E24=A$53,AX879,IF($E24=A$54,AX876,""))))</f>
        <v/>
      </c>
      <c r="AY881" s="1" t="str">
        <f t="shared" si="221"/>
        <v/>
      </c>
      <c r="BA881" s="1" t="str">
        <f t="shared" si="222"/>
        <v/>
      </c>
      <c r="BB881" s="168" t="str">
        <f>IF($E$24=A$51,BB8249,IF($E$24=A$52,BB8249,IF($E$24=A$53,BB8249,IF($E$24=A$54,BB8246,""))))</f>
        <v/>
      </c>
      <c r="BC881" s="1" t="str">
        <f t="shared" si="223"/>
        <v/>
      </c>
    </row>
    <row r="882" spans="1:55" ht="15" hidden="1" customHeight="1">
      <c r="A882" s="1" t="s">
        <v>232</v>
      </c>
      <c r="C882" s="1" t="str">
        <f t="shared" si="224"/>
        <v/>
      </c>
      <c r="E882" s="1" t="str">
        <f t="shared" si="225"/>
        <v/>
      </c>
      <c r="F882" s="1">
        <v>43800</v>
      </c>
      <c r="G882" s="1">
        <v>51400</v>
      </c>
      <c r="H882" s="1">
        <v>39100</v>
      </c>
      <c r="I882" s="1">
        <v>61500</v>
      </c>
      <c r="K882" s="33">
        <v>20500</v>
      </c>
      <c r="L882" s="33"/>
      <c r="M882" s="33">
        <v>20800</v>
      </c>
      <c r="N882" s="31">
        <v>21100</v>
      </c>
      <c r="O882" s="34">
        <v>22200</v>
      </c>
      <c r="P882" s="34">
        <v>24100</v>
      </c>
      <c r="Q882" s="145"/>
      <c r="R882" s="145">
        <v>24900</v>
      </c>
      <c r="S882" s="142">
        <v>26000</v>
      </c>
      <c r="T882" s="146">
        <v>30500</v>
      </c>
      <c r="U882" s="147">
        <v>33300</v>
      </c>
      <c r="V882" s="147"/>
      <c r="W882" s="31">
        <v>65000</v>
      </c>
      <c r="X882" s="31">
        <v>70300</v>
      </c>
      <c r="Y882" s="31">
        <v>78000</v>
      </c>
      <c r="Z882" s="31">
        <v>82300</v>
      </c>
      <c r="AA882" s="31"/>
      <c r="AB882" s="31">
        <v>87300</v>
      </c>
      <c r="AC882" s="31">
        <v>92600</v>
      </c>
      <c r="AD882" s="31">
        <v>103000</v>
      </c>
      <c r="AE882" s="30">
        <v>142700</v>
      </c>
      <c r="AF882" s="30"/>
      <c r="AG882" s="37">
        <v>150400</v>
      </c>
      <c r="AH882" s="37">
        <v>169000</v>
      </c>
      <c r="AI882" s="37">
        <v>172500</v>
      </c>
      <c r="AJ882" s="3"/>
      <c r="AK882" s="3"/>
      <c r="AL882" s="3"/>
      <c r="AO882" s="1" t="str">
        <f t="shared" si="216"/>
        <v/>
      </c>
      <c r="AP882" s="50"/>
      <c r="AQ882" s="50" t="str">
        <f t="shared" si="217"/>
        <v/>
      </c>
      <c r="AR882" s="50"/>
      <c r="AS882" s="1" t="str">
        <f t="shared" si="218"/>
        <v/>
      </c>
      <c r="AU882" s="1" t="str">
        <f t="shared" si="219"/>
        <v/>
      </c>
      <c r="AW882" s="1" t="str">
        <f t="shared" si="220"/>
        <v/>
      </c>
      <c r="AY882" s="1" t="str">
        <f t="shared" si="221"/>
        <v/>
      </c>
      <c r="BA882" s="1" t="str">
        <f t="shared" si="222"/>
        <v/>
      </c>
      <c r="BC882" s="1" t="str">
        <f t="shared" si="223"/>
        <v/>
      </c>
    </row>
    <row r="883" spans="1:55" ht="15" hidden="1" customHeight="1">
      <c r="C883" s="1" t="str">
        <f t="shared" si="224"/>
        <v/>
      </c>
      <c r="E883" s="1" t="str">
        <f t="shared" si="225"/>
        <v/>
      </c>
      <c r="F883" s="1">
        <v>45100</v>
      </c>
      <c r="G883" s="1">
        <v>52900</v>
      </c>
      <c r="H883" s="1">
        <v>40300</v>
      </c>
      <c r="I883" s="1">
        <v>63300</v>
      </c>
      <c r="K883" s="31">
        <v>21100</v>
      </c>
      <c r="L883" s="31"/>
      <c r="M883" s="31">
        <v>21400</v>
      </c>
      <c r="N883" s="31">
        <v>21700</v>
      </c>
      <c r="O883" s="34">
        <v>22900</v>
      </c>
      <c r="P883" s="31">
        <v>24800</v>
      </c>
      <c r="Q883" s="36"/>
      <c r="R883" s="36">
        <v>25600</v>
      </c>
      <c r="S883" s="142">
        <v>26800</v>
      </c>
      <c r="T883" s="143">
        <v>31400</v>
      </c>
      <c r="U883" s="146">
        <v>34300</v>
      </c>
      <c r="V883" s="146"/>
      <c r="W883" s="31">
        <v>67000</v>
      </c>
      <c r="X883" s="31">
        <v>72400</v>
      </c>
      <c r="Y883" s="31">
        <v>80300</v>
      </c>
      <c r="Z883" s="31">
        <v>84800</v>
      </c>
      <c r="AA883" s="31"/>
      <c r="AB883" s="31">
        <v>89900</v>
      </c>
      <c r="AC883" s="31">
        <v>95400</v>
      </c>
      <c r="AD883" s="31">
        <v>106100</v>
      </c>
      <c r="AE883" s="30">
        <v>147000</v>
      </c>
      <c r="AF883" s="30"/>
      <c r="AG883" s="37">
        <v>154900</v>
      </c>
      <c r="AH883" s="37">
        <v>174100</v>
      </c>
      <c r="AI883" s="30">
        <v>177700</v>
      </c>
      <c r="AJ883" s="3"/>
      <c r="AK883" s="3"/>
      <c r="AL883" s="3"/>
      <c r="AO883" s="1" t="str">
        <f t="shared" si="216"/>
        <v/>
      </c>
      <c r="AP883" s="50"/>
      <c r="AQ883" s="50" t="str">
        <f t="shared" si="217"/>
        <v/>
      </c>
      <c r="AR883" s="50"/>
      <c r="AS883" s="1" t="str">
        <f t="shared" si="218"/>
        <v/>
      </c>
      <c r="AU883" s="1" t="str">
        <f t="shared" si="219"/>
        <v/>
      </c>
      <c r="AW883" s="1" t="str">
        <f t="shared" si="220"/>
        <v/>
      </c>
      <c r="AY883" s="1" t="str">
        <f t="shared" si="221"/>
        <v/>
      </c>
      <c r="BA883" s="1" t="str">
        <f t="shared" si="222"/>
        <v/>
      </c>
      <c r="BC883" s="1" t="str">
        <f t="shared" si="223"/>
        <v/>
      </c>
    </row>
    <row r="884" spans="1:55" ht="15.75" hidden="1" customHeight="1">
      <c r="A884" s="1" t="s">
        <v>46</v>
      </c>
      <c r="C884" s="1" t="str">
        <f t="shared" si="224"/>
        <v/>
      </c>
      <c r="E884" s="1" t="str">
        <f t="shared" si="225"/>
        <v/>
      </c>
      <c r="F884" s="1">
        <v>46500</v>
      </c>
      <c r="G884" s="1">
        <v>54500</v>
      </c>
      <c r="H884" s="1">
        <v>41500</v>
      </c>
      <c r="I884" s="1">
        <v>65200</v>
      </c>
      <c r="K884" s="32">
        <v>21700</v>
      </c>
      <c r="L884" s="32"/>
      <c r="M884" s="32">
        <v>22000</v>
      </c>
      <c r="N884" s="31">
        <v>22400</v>
      </c>
      <c r="O884" s="34">
        <v>23600</v>
      </c>
      <c r="P884" s="31">
        <v>25500</v>
      </c>
      <c r="Q884" s="36"/>
      <c r="R884" s="36">
        <v>26400</v>
      </c>
      <c r="S884" s="142">
        <v>27600</v>
      </c>
      <c r="T884" s="143">
        <v>32300</v>
      </c>
      <c r="U884" s="143">
        <v>35300</v>
      </c>
      <c r="V884" s="143"/>
      <c r="W884" s="31">
        <v>69000</v>
      </c>
      <c r="X884" s="31">
        <v>74600</v>
      </c>
      <c r="Y884" s="31">
        <v>82700</v>
      </c>
      <c r="Z884" s="31">
        <v>87300</v>
      </c>
      <c r="AA884" s="31"/>
      <c r="AB884" s="31">
        <v>92600</v>
      </c>
      <c r="AC884" s="31">
        <v>98300</v>
      </c>
      <c r="AD884" s="31">
        <v>109300</v>
      </c>
      <c r="AE884" s="30">
        <v>151400</v>
      </c>
      <c r="AF884" s="30"/>
      <c r="AG884" s="37">
        <v>159500</v>
      </c>
      <c r="AH884" s="37">
        <v>179300</v>
      </c>
      <c r="AI884" s="30">
        <v>183000</v>
      </c>
      <c r="AJ884" s="3"/>
      <c r="AK884" s="3"/>
      <c r="AL884" s="3"/>
      <c r="AO884" s="1" t="str">
        <f t="shared" si="216"/>
        <v/>
      </c>
      <c r="AP884" s="50"/>
      <c r="AQ884" s="50" t="str">
        <f t="shared" si="217"/>
        <v/>
      </c>
      <c r="AR884" s="50"/>
      <c r="AS884" s="1" t="str">
        <f t="shared" si="218"/>
        <v/>
      </c>
      <c r="AU884" s="1" t="str">
        <f t="shared" si="219"/>
        <v/>
      </c>
      <c r="AW884" s="1" t="str">
        <f t="shared" si="220"/>
        <v/>
      </c>
      <c r="AY884" s="1" t="str">
        <f t="shared" si="221"/>
        <v/>
      </c>
      <c r="BA884" s="1" t="str">
        <f t="shared" si="222"/>
        <v/>
      </c>
      <c r="BC884" s="1" t="str">
        <f t="shared" si="223"/>
        <v/>
      </c>
    </row>
    <row r="885" spans="1:55" hidden="1">
      <c r="A885" s="1" t="s">
        <v>49</v>
      </c>
      <c r="C885" s="1" t="str">
        <f t="shared" si="224"/>
        <v/>
      </c>
      <c r="E885" s="1" t="str">
        <f t="shared" si="225"/>
        <v/>
      </c>
      <c r="F885" s="1">
        <v>47900</v>
      </c>
      <c r="G885" s="1">
        <v>56100</v>
      </c>
      <c r="H885" s="1">
        <v>42700</v>
      </c>
      <c r="I885" s="1">
        <v>67200</v>
      </c>
      <c r="K885" s="33">
        <v>22400</v>
      </c>
      <c r="L885" s="33"/>
      <c r="M885" s="33">
        <v>22700</v>
      </c>
      <c r="N885" s="31">
        <v>23100</v>
      </c>
      <c r="O885" s="34">
        <v>24300</v>
      </c>
      <c r="P885" s="31">
        <v>26300</v>
      </c>
      <c r="Q885" s="36"/>
      <c r="R885" s="36">
        <v>27200</v>
      </c>
      <c r="S885" s="142">
        <v>28200</v>
      </c>
      <c r="T885" s="143">
        <v>33300</v>
      </c>
      <c r="U885" s="143">
        <v>36400</v>
      </c>
      <c r="V885" s="143"/>
      <c r="W885" s="30">
        <v>71100</v>
      </c>
      <c r="X885" s="30">
        <v>76800</v>
      </c>
      <c r="Y885" s="31">
        <v>85200</v>
      </c>
      <c r="Z885" s="31">
        <v>89900</v>
      </c>
      <c r="AA885" s="31"/>
      <c r="AB885" s="31">
        <v>95400</v>
      </c>
      <c r="AC885" s="31">
        <v>101200</v>
      </c>
      <c r="AD885" s="31">
        <v>112600</v>
      </c>
      <c r="AE885" s="30">
        <v>155900</v>
      </c>
      <c r="AF885" s="30"/>
      <c r="AG885" s="37">
        <v>164300</v>
      </c>
      <c r="AH885" s="37">
        <v>184700</v>
      </c>
      <c r="AI885" s="30">
        <v>188500</v>
      </c>
      <c r="AJ885" s="3"/>
      <c r="AK885" s="3"/>
      <c r="AL885" s="3"/>
      <c r="AO885" s="1" t="str">
        <f t="shared" si="216"/>
        <v/>
      </c>
      <c r="AP885" s="50"/>
      <c r="AQ885" s="50" t="str">
        <f t="shared" si="217"/>
        <v/>
      </c>
      <c r="AR885" s="50"/>
      <c r="AS885" s="1" t="str">
        <f t="shared" si="218"/>
        <v/>
      </c>
      <c r="AU885" s="1" t="str">
        <f t="shared" si="219"/>
        <v/>
      </c>
      <c r="AW885" s="1" t="str">
        <f t="shared" si="220"/>
        <v/>
      </c>
      <c r="AY885" s="1" t="str">
        <f t="shared" si="221"/>
        <v/>
      </c>
      <c r="BA885" s="1" t="str">
        <f t="shared" si="222"/>
        <v/>
      </c>
      <c r="BC885" s="1" t="str">
        <f t="shared" si="223"/>
        <v/>
      </c>
    </row>
    <row r="886" spans="1:55" hidden="1">
      <c r="A886" s="1" t="s">
        <v>47</v>
      </c>
      <c r="C886" s="1" t="str">
        <f t="shared" si="224"/>
        <v/>
      </c>
      <c r="E886" s="1" t="str">
        <f t="shared" si="225"/>
        <v/>
      </c>
      <c r="F886" s="1">
        <v>49300</v>
      </c>
      <c r="G886" s="1">
        <v>57800</v>
      </c>
      <c r="H886" s="1">
        <v>44000</v>
      </c>
      <c r="I886" s="1">
        <v>69200</v>
      </c>
      <c r="K886" s="31">
        <v>23100</v>
      </c>
      <c r="L886" s="31"/>
      <c r="M886" s="31">
        <v>23400</v>
      </c>
      <c r="N886" s="34">
        <v>23800</v>
      </c>
      <c r="O886" s="34">
        <v>25000</v>
      </c>
      <c r="P886" s="31">
        <v>27100</v>
      </c>
      <c r="Q886" s="36"/>
      <c r="R886" s="36">
        <v>28000</v>
      </c>
      <c r="S886" s="142">
        <v>29300</v>
      </c>
      <c r="T886" s="143">
        <v>34300</v>
      </c>
      <c r="U886" s="143">
        <v>37500</v>
      </c>
      <c r="V886" s="143"/>
      <c r="W886" s="31">
        <v>73200</v>
      </c>
      <c r="X886" s="31">
        <v>79100</v>
      </c>
      <c r="Y886" s="31">
        <v>87800</v>
      </c>
      <c r="Z886" s="31">
        <v>92600</v>
      </c>
      <c r="AA886" s="31"/>
      <c r="AB886" s="31">
        <v>98300</v>
      </c>
      <c r="AC886" s="37">
        <v>104200</v>
      </c>
      <c r="AD886" s="37">
        <v>116000</v>
      </c>
      <c r="AE886" s="30">
        <v>160600</v>
      </c>
      <c r="AF886" s="30"/>
      <c r="AG886" s="30">
        <v>169200</v>
      </c>
      <c r="AH886" s="30">
        <v>190200</v>
      </c>
      <c r="AI886" s="30">
        <v>194200</v>
      </c>
      <c r="AJ886" s="3"/>
      <c r="AK886" s="3"/>
      <c r="AL886" s="3"/>
      <c r="AO886" s="1" t="str">
        <f t="shared" si="216"/>
        <v/>
      </c>
      <c r="AP886" s="50"/>
      <c r="AQ886" s="50" t="str">
        <f t="shared" si="217"/>
        <v/>
      </c>
      <c r="AR886" s="50"/>
      <c r="AS886" s="1" t="str">
        <f t="shared" si="218"/>
        <v/>
      </c>
      <c r="AU886" s="1" t="str">
        <f t="shared" si="219"/>
        <v/>
      </c>
      <c r="AW886" s="1" t="str">
        <f t="shared" si="220"/>
        <v/>
      </c>
      <c r="AY886" s="1" t="str">
        <f t="shared" si="221"/>
        <v/>
      </c>
      <c r="BA886" s="1" t="str">
        <f t="shared" si="222"/>
        <v/>
      </c>
      <c r="BC886" s="1" t="str">
        <f t="shared" si="223"/>
        <v/>
      </c>
    </row>
    <row r="887" spans="1:55" hidden="1">
      <c r="A887" s="1" t="s">
        <v>48</v>
      </c>
      <c r="C887" s="1" t="str">
        <f t="shared" si="224"/>
        <v/>
      </c>
      <c r="E887" s="1" t="str">
        <f t="shared" si="225"/>
        <v/>
      </c>
      <c r="F887" s="1">
        <v>50800</v>
      </c>
      <c r="G887" s="1">
        <v>59500</v>
      </c>
      <c r="H887" s="1">
        <v>45300</v>
      </c>
      <c r="I887" s="1">
        <v>71300</v>
      </c>
      <c r="K887" s="30">
        <v>23800</v>
      </c>
      <c r="L887" s="30"/>
      <c r="M887" s="30">
        <v>24100</v>
      </c>
      <c r="N887" s="34">
        <v>24500</v>
      </c>
      <c r="O887" s="34">
        <v>25800</v>
      </c>
      <c r="P887" s="31">
        <v>27900</v>
      </c>
      <c r="Q887" s="36"/>
      <c r="R887" s="36">
        <v>28800</v>
      </c>
      <c r="S887" s="142">
        <v>30200</v>
      </c>
      <c r="T887" s="143">
        <v>35300</v>
      </c>
      <c r="U887" s="143">
        <v>38600</v>
      </c>
      <c r="V887" s="143"/>
      <c r="W887" s="31">
        <v>75400</v>
      </c>
      <c r="X887" s="31">
        <v>81500</v>
      </c>
      <c r="Y887" s="30">
        <v>90400</v>
      </c>
      <c r="Z887" s="30">
        <v>95400</v>
      </c>
      <c r="AA887" s="30"/>
      <c r="AB887" s="30">
        <v>101200</v>
      </c>
      <c r="AC887" s="37">
        <v>107300</v>
      </c>
      <c r="AD887" s="37">
        <v>119500</v>
      </c>
      <c r="AE887" s="30">
        <v>165400</v>
      </c>
      <c r="AF887" s="30"/>
      <c r="AG887" s="37">
        <v>174300</v>
      </c>
      <c r="AH887" s="37">
        <v>195900</v>
      </c>
      <c r="AI887" s="37">
        <v>200000</v>
      </c>
      <c r="AJ887" s="3"/>
      <c r="AK887" s="3"/>
      <c r="AL887" s="3"/>
      <c r="AO887" s="1" t="str">
        <f t="shared" si="216"/>
        <v/>
      </c>
      <c r="AP887" s="50"/>
      <c r="AQ887" s="50" t="str">
        <f t="shared" si="217"/>
        <v/>
      </c>
      <c r="AR887" s="50"/>
      <c r="AS887" s="1" t="str">
        <f t="shared" si="218"/>
        <v/>
      </c>
      <c r="AU887" s="1" t="str">
        <f t="shared" si="219"/>
        <v/>
      </c>
      <c r="AW887" s="1" t="str">
        <f t="shared" si="220"/>
        <v/>
      </c>
      <c r="AY887" s="1" t="str">
        <f t="shared" si="221"/>
        <v/>
      </c>
      <c r="BA887" s="1" t="str">
        <f t="shared" si="222"/>
        <v/>
      </c>
      <c r="BC887" s="1" t="str">
        <f t="shared" si="223"/>
        <v/>
      </c>
    </row>
    <row r="888" spans="1:55" hidden="1">
      <c r="C888" s="1" t="str">
        <f t="shared" si="224"/>
        <v/>
      </c>
      <c r="E888" s="1" t="str">
        <f t="shared" si="225"/>
        <v/>
      </c>
      <c r="F888" s="1">
        <v>52300</v>
      </c>
      <c r="G888" s="1">
        <v>61300</v>
      </c>
      <c r="H888" s="1">
        <v>46700</v>
      </c>
      <c r="I888" s="1">
        <v>73400</v>
      </c>
      <c r="K888" s="31">
        <v>24500</v>
      </c>
      <c r="L888" s="31"/>
      <c r="M888" s="31">
        <v>24800</v>
      </c>
      <c r="N888" s="31">
        <v>25200</v>
      </c>
      <c r="O888" s="31">
        <v>26600</v>
      </c>
      <c r="P888" s="31">
        <v>28700</v>
      </c>
      <c r="Q888" s="36"/>
      <c r="R888" s="36">
        <v>29700</v>
      </c>
      <c r="S888" s="142">
        <v>31100</v>
      </c>
      <c r="T888" s="143">
        <v>36400</v>
      </c>
      <c r="U888" s="143">
        <v>39800</v>
      </c>
      <c r="V888" s="143"/>
      <c r="W888" s="31">
        <v>77700</v>
      </c>
      <c r="X888" s="31">
        <v>83900</v>
      </c>
      <c r="Y888" s="31">
        <v>93100</v>
      </c>
      <c r="Z888" s="31">
        <v>98300</v>
      </c>
      <c r="AA888" s="31"/>
      <c r="AB888" s="31">
        <v>104200</v>
      </c>
      <c r="AC888" s="37">
        <v>110500</v>
      </c>
      <c r="AD888" s="37">
        <v>123100</v>
      </c>
      <c r="AE888" s="30">
        <v>170400</v>
      </c>
      <c r="AF888" s="30"/>
      <c r="AG888" s="30">
        <v>179500</v>
      </c>
      <c r="AH888" s="30">
        <v>201800</v>
      </c>
      <c r="AI888" s="37">
        <v>206000</v>
      </c>
      <c r="AJ888" s="3"/>
      <c r="AK888" s="3"/>
      <c r="AL888" s="3"/>
      <c r="AO888" s="1" t="str">
        <f t="shared" si="216"/>
        <v/>
      </c>
      <c r="AP888" s="50"/>
      <c r="AQ888" s="50" t="str">
        <f t="shared" si="217"/>
        <v/>
      </c>
      <c r="AR888" s="50"/>
      <c r="AS888" s="1" t="str">
        <f t="shared" si="218"/>
        <v/>
      </c>
      <c r="AU888" s="1" t="str">
        <f t="shared" si="219"/>
        <v/>
      </c>
      <c r="AW888" s="1" t="str">
        <f t="shared" si="220"/>
        <v/>
      </c>
      <c r="AY888" s="1" t="str">
        <f t="shared" si="221"/>
        <v/>
      </c>
      <c r="BA888" s="1" t="str">
        <f t="shared" si="222"/>
        <v/>
      </c>
      <c r="BC888" s="1" t="str">
        <f t="shared" si="223"/>
        <v/>
      </c>
    </row>
    <row r="889" spans="1:55" hidden="1">
      <c r="C889" s="1" t="str">
        <f t="shared" si="224"/>
        <v/>
      </c>
      <c r="E889" s="1" t="str">
        <f t="shared" si="225"/>
        <v/>
      </c>
      <c r="F889" s="1">
        <v>53900</v>
      </c>
      <c r="G889" s="1">
        <v>63100</v>
      </c>
      <c r="H889" s="1">
        <v>48100</v>
      </c>
      <c r="I889" s="1">
        <v>75600</v>
      </c>
      <c r="K889" s="31">
        <v>25200</v>
      </c>
      <c r="L889" s="31"/>
      <c r="M889" s="31">
        <v>25500</v>
      </c>
      <c r="N889" s="34">
        <v>26000</v>
      </c>
      <c r="O889" s="30">
        <v>27400</v>
      </c>
      <c r="P889" s="31">
        <v>29600</v>
      </c>
      <c r="Q889" s="36"/>
      <c r="R889" s="36">
        <v>30600</v>
      </c>
      <c r="S889" s="142">
        <v>32000</v>
      </c>
      <c r="T889" s="143">
        <v>37500</v>
      </c>
      <c r="U889" s="143">
        <v>41000</v>
      </c>
      <c r="V889" s="143"/>
      <c r="W889" s="31">
        <v>80000</v>
      </c>
      <c r="X889" s="31">
        <v>86400</v>
      </c>
      <c r="Y889" s="30">
        <v>95900</v>
      </c>
      <c r="Z889" s="30">
        <v>101200</v>
      </c>
      <c r="AA889" s="30"/>
      <c r="AB889" s="30">
        <v>107300</v>
      </c>
      <c r="AC889" s="30">
        <v>113800</v>
      </c>
      <c r="AD889" s="30">
        <v>126800</v>
      </c>
      <c r="AE889" s="30">
        <v>175500</v>
      </c>
      <c r="AF889" s="30"/>
      <c r="AG889" s="30">
        <v>184900</v>
      </c>
      <c r="AH889" s="30">
        <v>207900</v>
      </c>
      <c r="AI889" s="31">
        <v>212200</v>
      </c>
      <c r="AJ889" s="3"/>
      <c r="AK889" s="3"/>
      <c r="AL889" s="3"/>
      <c r="AO889" s="1" t="str">
        <f t="shared" si="216"/>
        <v/>
      </c>
      <c r="AP889" s="50"/>
      <c r="AQ889" s="50" t="str">
        <f t="shared" si="217"/>
        <v/>
      </c>
      <c r="AR889" s="50"/>
      <c r="AS889" s="1" t="str">
        <f t="shared" si="218"/>
        <v/>
      </c>
      <c r="AU889" s="1" t="str">
        <f t="shared" si="219"/>
        <v/>
      </c>
      <c r="AW889" s="1" t="str">
        <f t="shared" si="220"/>
        <v/>
      </c>
      <c r="AY889" s="1" t="str">
        <f t="shared" si="221"/>
        <v/>
      </c>
      <c r="BA889" s="1" t="str">
        <f t="shared" si="222"/>
        <v/>
      </c>
      <c r="BC889" s="1" t="str">
        <f t="shared" si="223"/>
        <v/>
      </c>
    </row>
    <row r="890" spans="1:55" hidden="1">
      <c r="C890" s="1" t="str">
        <f t="shared" si="224"/>
        <v/>
      </c>
      <c r="E890" s="1" t="str">
        <f t="shared" si="225"/>
        <v/>
      </c>
      <c r="F890" s="1">
        <v>55500</v>
      </c>
      <c r="G890" s="1">
        <v>65000</v>
      </c>
      <c r="H890" s="1">
        <v>49500</v>
      </c>
      <c r="I890" s="1">
        <v>77900</v>
      </c>
      <c r="K890" s="31">
        <v>26000</v>
      </c>
      <c r="L890" s="31"/>
      <c r="M890" s="31">
        <v>26300</v>
      </c>
      <c r="N890" s="34">
        <v>26800</v>
      </c>
      <c r="O890" s="31">
        <v>28200</v>
      </c>
      <c r="P890" s="31">
        <v>30500</v>
      </c>
      <c r="Q890" s="36"/>
      <c r="R890" s="36">
        <v>31500</v>
      </c>
      <c r="S890" s="142">
        <v>33000</v>
      </c>
      <c r="T890" s="143">
        <v>38600</v>
      </c>
      <c r="U890" s="143">
        <v>42200</v>
      </c>
      <c r="V890" s="143"/>
      <c r="W890" s="31">
        <v>82400</v>
      </c>
      <c r="X890" s="31">
        <v>89000</v>
      </c>
      <c r="Y890" s="31">
        <v>98800</v>
      </c>
      <c r="Z890" s="31">
        <v>104200</v>
      </c>
      <c r="AA890" s="31"/>
      <c r="AB890" s="31">
        <v>110500</v>
      </c>
      <c r="AC890" s="37">
        <v>117200</v>
      </c>
      <c r="AD890" s="37">
        <v>130600</v>
      </c>
      <c r="AE890" s="30">
        <v>180800</v>
      </c>
      <c r="AF890" s="30"/>
      <c r="AG890" s="37">
        <v>190400</v>
      </c>
      <c r="AH890" s="37">
        <v>214100</v>
      </c>
      <c r="AI890" s="30">
        <v>218600</v>
      </c>
      <c r="AJ890" s="3"/>
      <c r="AK890" s="3"/>
      <c r="AL890" s="3"/>
      <c r="AO890" s="1" t="str">
        <f t="shared" si="216"/>
        <v/>
      </c>
      <c r="AP890" s="50"/>
      <c r="AQ890" s="50" t="str">
        <f t="shared" si="217"/>
        <v/>
      </c>
      <c r="AR890" s="50"/>
      <c r="AS890" s="1" t="str">
        <f t="shared" si="218"/>
        <v/>
      </c>
      <c r="AU890" s="1" t="str">
        <f t="shared" si="219"/>
        <v/>
      </c>
      <c r="AW890" s="1" t="str">
        <f t="shared" si="220"/>
        <v/>
      </c>
      <c r="AY890" s="1" t="str">
        <f t="shared" si="221"/>
        <v/>
      </c>
      <c r="BA890" s="1" t="str">
        <f t="shared" si="222"/>
        <v/>
      </c>
      <c r="BC890" s="1" t="str">
        <f t="shared" si="223"/>
        <v/>
      </c>
    </row>
    <row r="891" spans="1:55" hidden="1">
      <c r="C891" s="1" t="str">
        <f t="shared" si="224"/>
        <v/>
      </c>
      <c r="E891" s="1" t="str">
        <f t="shared" si="225"/>
        <v/>
      </c>
      <c r="F891" s="1">
        <v>57200</v>
      </c>
      <c r="G891" s="1">
        <v>67000</v>
      </c>
      <c r="H891" s="1">
        <v>51000</v>
      </c>
      <c r="I891" s="1">
        <v>80200</v>
      </c>
      <c r="K891" s="31">
        <v>26800</v>
      </c>
      <c r="L891" s="31"/>
      <c r="M891" s="31">
        <v>27100</v>
      </c>
      <c r="N891" s="31">
        <v>27600</v>
      </c>
      <c r="O891" s="31">
        <v>29000</v>
      </c>
      <c r="P891" s="31">
        <v>31400</v>
      </c>
      <c r="Q891" s="36"/>
      <c r="R891" s="36">
        <v>32400</v>
      </c>
      <c r="S891" s="142">
        <v>34000</v>
      </c>
      <c r="T891" s="143">
        <v>39800</v>
      </c>
      <c r="U891" s="143">
        <v>43500</v>
      </c>
      <c r="V891" s="143"/>
      <c r="W891" s="31">
        <v>84900</v>
      </c>
      <c r="X891" s="31">
        <v>91700</v>
      </c>
      <c r="Y891" s="37">
        <v>101800</v>
      </c>
      <c r="Z891" s="37">
        <v>107300</v>
      </c>
      <c r="AA891" s="37"/>
      <c r="AB891" s="37">
        <v>113800</v>
      </c>
      <c r="AC891" s="30">
        <v>120700</v>
      </c>
      <c r="AD891" s="30">
        <v>134500</v>
      </c>
      <c r="AE891" s="30">
        <v>186200</v>
      </c>
      <c r="AF891" s="30"/>
      <c r="AG891" s="37">
        <v>196100</v>
      </c>
      <c r="AH891" s="37"/>
      <c r="AI891" s="30"/>
      <c r="AJ891" s="3"/>
      <c r="AK891" s="3"/>
      <c r="AL891" s="3"/>
      <c r="AO891" s="1" t="str">
        <f t="shared" si="216"/>
        <v/>
      </c>
      <c r="AP891" s="50"/>
      <c r="AQ891" s="50" t="str">
        <f t="shared" si="217"/>
        <v/>
      </c>
      <c r="AR891" s="50"/>
      <c r="AS891" s="1" t="str">
        <f t="shared" si="218"/>
        <v/>
      </c>
      <c r="AU891" s="1" t="str">
        <f t="shared" si="219"/>
        <v/>
      </c>
      <c r="AW891" s="1" t="str">
        <f t="shared" si="220"/>
        <v/>
      </c>
      <c r="AY891" s="1" t="str">
        <f t="shared" si="221"/>
        <v/>
      </c>
      <c r="BA891" s="1" t="str">
        <f t="shared" si="222"/>
        <v/>
      </c>
      <c r="BC891" s="1" t="str">
        <f t="shared" si="223"/>
        <v/>
      </c>
    </row>
    <row r="892" spans="1:55" hidden="1">
      <c r="C892" s="1" t="str">
        <f t="shared" si="224"/>
        <v/>
      </c>
      <c r="E892" s="1" t="str">
        <f t="shared" si="225"/>
        <v/>
      </c>
      <c r="F892" s="1">
        <v>58900</v>
      </c>
      <c r="G892" s="1">
        <v>69000</v>
      </c>
      <c r="H892" s="1">
        <v>52500</v>
      </c>
      <c r="I892" s="1">
        <v>82600</v>
      </c>
      <c r="K892" s="31">
        <v>27600</v>
      </c>
      <c r="L892" s="31"/>
      <c r="M892" s="31">
        <v>27900</v>
      </c>
      <c r="N892" s="30">
        <v>28400</v>
      </c>
      <c r="O892" s="31">
        <v>29900</v>
      </c>
      <c r="P892" s="31">
        <v>32300</v>
      </c>
      <c r="Q892" s="36"/>
      <c r="R892" s="36">
        <v>33400</v>
      </c>
      <c r="S892" s="142">
        <v>35000</v>
      </c>
      <c r="T892" s="143">
        <v>41000</v>
      </c>
      <c r="U892" s="143">
        <v>44800</v>
      </c>
      <c r="V892" s="143"/>
      <c r="W892" s="31">
        <v>87400</v>
      </c>
      <c r="X892" s="31">
        <v>94500</v>
      </c>
      <c r="Y892" s="37">
        <v>104900</v>
      </c>
      <c r="Z892" s="37">
        <v>110500</v>
      </c>
      <c r="AA892" s="37"/>
      <c r="AB892" s="37">
        <v>117200</v>
      </c>
      <c r="AC892" s="37">
        <v>124300</v>
      </c>
      <c r="AD892" s="37">
        <v>138500</v>
      </c>
      <c r="AE892" s="30">
        <v>191800</v>
      </c>
      <c r="AF892" s="30"/>
      <c r="AG892" s="31">
        <v>202000</v>
      </c>
      <c r="AH892" s="31"/>
      <c r="AI892" s="148"/>
      <c r="AJ892" s="3"/>
      <c r="AK892" s="3"/>
      <c r="AL892" s="3"/>
      <c r="AO892" s="1" t="str">
        <f t="shared" si="216"/>
        <v/>
      </c>
      <c r="AP892" s="50"/>
      <c r="AQ892" s="50" t="str">
        <f t="shared" si="217"/>
        <v/>
      </c>
      <c r="AR892" s="50"/>
      <c r="AS892" s="1" t="str">
        <f t="shared" si="218"/>
        <v/>
      </c>
      <c r="AU892" s="1" t="str">
        <f t="shared" si="219"/>
        <v/>
      </c>
      <c r="AW892" s="1" t="str">
        <f t="shared" si="220"/>
        <v/>
      </c>
      <c r="AY892" s="1" t="str">
        <f t="shared" si="221"/>
        <v/>
      </c>
      <c r="BA892" s="1" t="str">
        <f t="shared" si="222"/>
        <v/>
      </c>
      <c r="BC892" s="1" t="str">
        <f t="shared" si="223"/>
        <v/>
      </c>
    </row>
    <row r="893" spans="1:55" hidden="1">
      <c r="C893" s="1" t="str">
        <f t="shared" si="224"/>
        <v/>
      </c>
      <c r="E893" s="1" t="str">
        <f t="shared" si="225"/>
        <v/>
      </c>
      <c r="F893" s="1">
        <v>60700</v>
      </c>
      <c r="G893" s="1">
        <v>71100</v>
      </c>
      <c r="H893" s="1">
        <v>54100</v>
      </c>
      <c r="I893" s="1">
        <v>85100</v>
      </c>
      <c r="K893" s="31">
        <v>28400</v>
      </c>
      <c r="L893" s="31"/>
      <c r="M893" s="31">
        <v>28700</v>
      </c>
      <c r="N893" s="31">
        <v>29300</v>
      </c>
      <c r="O893" s="31">
        <v>30800</v>
      </c>
      <c r="P893" s="31">
        <v>33300</v>
      </c>
      <c r="Q893" s="36"/>
      <c r="R893" s="36">
        <v>34400</v>
      </c>
      <c r="S893" s="142">
        <v>36100</v>
      </c>
      <c r="T893" s="143">
        <v>42200</v>
      </c>
      <c r="U893" s="143">
        <v>46100</v>
      </c>
      <c r="V893" s="143"/>
      <c r="W893" s="31">
        <v>90000</v>
      </c>
      <c r="X893" s="31">
        <v>97300</v>
      </c>
      <c r="Y893" s="37">
        <v>108000</v>
      </c>
      <c r="Z893" s="37">
        <v>113800</v>
      </c>
      <c r="AA893" s="37"/>
      <c r="AB893" s="37">
        <v>120700</v>
      </c>
      <c r="AC893" s="37">
        <v>128000</v>
      </c>
      <c r="AD893" s="37">
        <v>142700</v>
      </c>
      <c r="AE893" s="30">
        <v>197600</v>
      </c>
      <c r="AF893" s="30"/>
      <c r="AG893" s="30">
        <v>208100</v>
      </c>
      <c r="AH893" s="30"/>
      <c r="AI893" s="148"/>
      <c r="AJ893" s="3"/>
      <c r="AK893" s="3"/>
      <c r="AL893" s="3"/>
      <c r="AO893" s="1" t="str">
        <f t="shared" si="216"/>
        <v/>
      </c>
      <c r="AP893" s="50"/>
      <c r="AQ893" s="50" t="str">
        <f t="shared" si="217"/>
        <v/>
      </c>
      <c r="AR893" s="50"/>
      <c r="AS893" s="1" t="str">
        <f t="shared" si="218"/>
        <v/>
      </c>
      <c r="AU893" s="1" t="str">
        <f t="shared" si="219"/>
        <v/>
      </c>
      <c r="AW893" s="1" t="str">
        <f t="shared" si="220"/>
        <v/>
      </c>
      <c r="AY893" s="1" t="str">
        <f t="shared" si="221"/>
        <v/>
      </c>
      <c r="BA893" s="1" t="str">
        <f t="shared" si="222"/>
        <v/>
      </c>
      <c r="BC893" s="1" t="str">
        <f t="shared" si="223"/>
        <v/>
      </c>
    </row>
    <row r="894" spans="1:55" hidden="1">
      <c r="C894" s="1" t="str">
        <f t="shared" si="224"/>
        <v/>
      </c>
      <c r="E894" s="1" t="str">
        <f t="shared" si="225"/>
        <v/>
      </c>
      <c r="F894" s="1">
        <v>62500</v>
      </c>
      <c r="G894" s="1">
        <v>73200</v>
      </c>
      <c r="H894" s="1">
        <v>55700</v>
      </c>
      <c r="I894" s="1">
        <v>87700</v>
      </c>
      <c r="K894" s="31">
        <v>29300</v>
      </c>
      <c r="L894" s="31"/>
      <c r="M894" s="31">
        <v>29600</v>
      </c>
      <c r="N894" s="31">
        <v>30200</v>
      </c>
      <c r="O894" s="31">
        <v>31700</v>
      </c>
      <c r="P894" s="31">
        <v>34300</v>
      </c>
      <c r="Q894" s="36"/>
      <c r="R894" s="36">
        <v>35400</v>
      </c>
      <c r="S894" s="142">
        <v>37200</v>
      </c>
      <c r="T894" s="143">
        <v>43500</v>
      </c>
      <c r="U894" s="143">
        <v>47500</v>
      </c>
      <c r="V894" s="143"/>
      <c r="W894" s="31">
        <v>92700</v>
      </c>
      <c r="X894" s="31">
        <v>100200</v>
      </c>
      <c r="Y894" s="30">
        <v>111200</v>
      </c>
      <c r="Z894" s="30">
        <v>117200</v>
      </c>
      <c r="AA894" s="30"/>
      <c r="AB894" s="30">
        <v>124300</v>
      </c>
      <c r="AC894" s="37">
        <v>131800</v>
      </c>
      <c r="AD894" s="37">
        <v>147000</v>
      </c>
      <c r="AE894" s="34">
        <v>203500</v>
      </c>
      <c r="AF894" s="34"/>
      <c r="AG894" s="30"/>
      <c r="AH894" s="30"/>
      <c r="AI894" s="148"/>
      <c r="AJ894" s="3"/>
      <c r="AK894" s="3"/>
      <c r="AL894" s="3"/>
      <c r="AO894" s="1" t="str">
        <f t="shared" si="216"/>
        <v/>
      </c>
      <c r="AP894" s="50"/>
      <c r="AQ894" s="50" t="str">
        <f t="shared" si="217"/>
        <v/>
      </c>
      <c r="AR894" s="50"/>
      <c r="AS894" s="1" t="str">
        <f t="shared" si="218"/>
        <v/>
      </c>
      <c r="AU894" s="1" t="str">
        <f t="shared" si="219"/>
        <v/>
      </c>
      <c r="AW894" s="1" t="str">
        <f t="shared" si="220"/>
        <v/>
      </c>
      <c r="AY894" s="1" t="str">
        <f t="shared" si="221"/>
        <v/>
      </c>
      <c r="BA894" s="1" t="str">
        <f t="shared" si="222"/>
        <v/>
      </c>
      <c r="BC894" s="1" t="str">
        <f t="shared" si="223"/>
        <v/>
      </c>
    </row>
    <row r="895" spans="1:55" hidden="1">
      <c r="C895" s="1" t="str">
        <f t="shared" si="224"/>
        <v/>
      </c>
      <c r="E895" s="1" t="str">
        <f t="shared" si="225"/>
        <v/>
      </c>
      <c r="F895" s="1">
        <v>64400</v>
      </c>
      <c r="G895" s="1">
        <v>75400</v>
      </c>
      <c r="H895" s="1">
        <v>57400</v>
      </c>
      <c r="I895" s="1">
        <v>90300</v>
      </c>
      <c r="K895" s="31">
        <v>30200</v>
      </c>
      <c r="L895" s="31"/>
      <c r="M895" s="31">
        <v>30500</v>
      </c>
      <c r="N895" s="31">
        <v>31100</v>
      </c>
      <c r="O895" s="31">
        <v>32700</v>
      </c>
      <c r="P895" s="31">
        <v>35300</v>
      </c>
      <c r="Q895" s="36"/>
      <c r="R895" s="36">
        <v>36500</v>
      </c>
      <c r="S895" s="142">
        <v>38300</v>
      </c>
      <c r="T895" s="143">
        <v>44800</v>
      </c>
      <c r="U895" s="143">
        <v>48900</v>
      </c>
      <c r="V895" s="143"/>
      <c r="W895" s="31">
        <v>95500</v>
      </c>
      <c r="X895" s="31">
        <v>103200</v>
      </c>
      <c r="Y895" s="30">
        <v>114500</v>
      </c>
      <c r="Z895" s="30">
        <v>120700</v>
      </c>
      <c r="AA895" s="30"/>
      <c r="AB895" s="30">
        <v>128000</v>
      </c>
      <c r="AC895" s="30">
        <v>135800</v>
      </c>
      <c r="AD895" s="30">
        <v>151400</v>
      </c>
      <c r="AE895" s="34"/>
      <c r="AF895" s="34"/>
      <c r="AG895" s="148"/>
      <c r="AH895" s="148"/>
      <c r="AI895" s="148"/>
      <c r="AJ895" s="3"/>
      <c r="AK895" s="3"/>
      <c r="AL895" s="3"/>
      <c r="AO895" s="1" t="str">
        <f t="shared" si="216"/>
        <v/>
      </c>
      <c r="AP895" s="50"/>
      <c r="AQ895" s="50" t="str">
        <f t="shared" si="217"/>
        <v/>
      </c>
      <c r="AR895" s="50"/>
      <c r="AS895" s="1" t="str">
        <f t="shared" si="218"/>
        <v/>
      </c>
      <c r="AU895" s="1" t="str">
        <f t="shared" si="219"/>
        <v/>
      </c>
      <c r="AW895" s="1" t="str">
        <f t="shared" si="220"/>
        <v/>
      </c>
      <c r="AY895" s="1" t="str">
        <f t="shared" si="221"/>
        <v/>
      </c>
      <c r="BA895" s="1" t="str">
        <f t="shared" si="222"/>
        <v/>
      </c>
      <c r="BC895" s="1" t="str">
        <f t="shared" si="223"/>
        <v/>
      </c>
    </row>
    <row r="896" spans="1:55" hidden="1">
      <c r="C896" s="1" t="str">
        <f t="shared" si="224"/>
        <v/>
      </c>
      <c r="E896" s="1" t="str">
        <f t="shared" si="225"/>
        <v/>
      </c>
      <c r="F896" s="1">
        <v>66300</v>
      </c>
      <c r="G896" s="1">
        <v>77700</v>
      </c>
      <c r="H896" s="1">
        <v>59100</v>
      </c>
      <c r="I896" s="1">
        <v>93000</v>
      </c>
      <c r="K896" s="34">
        <v>31100</v>
      </c>
      <c r="L896" s="34"/>
      <c r="M896" s="34">
        <v>31400</v>
      </c>
      <c r="N896" s="31">
        <v>32000</v>
      </c>
      <c r="O896" s="31">
        <v>33700</v>
      </c>
      <c r="P896" s="31">
        <v>36400</v>
      </c>
      <c r="Q896" s="36"/>
      <c r="R896" s="36">
        <v>37600</v>
      </c>
      <c r="S896" s="142">
        <v>39400</v>
      </c>
      <c r="T896" s="143">
        <v>46100</v>
      </c>
      <c r="U896" s="143">
        <v>50400</v>
      </c>
      <c r="V896" s="143"/>
      <c r="W896" s="31">
        <v>98400</v>
      </c>
      <c r="X896" s="31">
        <v>106300</v>
      </c>
      <c r="Y896" s="30">
        <v>117900</v>
      </c>
      <c r="Z896" s="30">
        <v>124300</v>
      </c>
      <c r="AA896" s="30"/>
      <c r="AB896" s="30">
        <v>131800</v>
      </c>
      <c r="AC896" s="37">
        <v>139900</v>
      </c>
      <c r="AD896" s="37">
        <v>155900</v>
      </c>
      <c r="AE896" s="30"/>
      <c r="AF896" s="30"/>
      <c r="AG896" s="148"/>
      <c r="AH896" s="148"/>
      <c r="AI896" s="148"/>
      <c r="AJ896" s="3"/>
      <c r="AK896" s="3"/>
      <c r="AL896" s="3"/>
      <c r="AO896" s="1" t="str">
        <f t="shared" si="216"/>
        <v/>
      </c>
      <c r="AP896" s="50"/>
      <c r="AQ896" s="50" t="str">
        <f t="shared" si="217"/>
        <v/>
      </c>
      <c r="AR896" s="50"/>
      <c r="AS896" s="1" t="str">
        <f t="shared" si="218"/>
        <v/>
      </c>
      <c r="AU896" s="1" t="str">
        <f t="shared" si="219"/>
        <v/>
      </c>
      <c r="AW896" s="1" t="str">
        <f t="shared" si="220"/>
        <v/>
      </c>
      <c r="AY896" s="1" t="str">
        <f t="shared" si="221"/>
        <v/>
      </c>
      <c r="BA896" s="1" t="str">
        <f t="shared" si="222"/>
        <v/>
      </c>
      <c r="BC896" s="1" t="str">
        <f t="shared" si="223"/>
        <v/>
      </c>
    </row>
    <row r="897" spans="3:55" hidden="1">
      <c r="C897" s="1" t="str">
        <f t="shared" si="224"/>
        <v/>
      </c>
      <c r="E897" s="1" t="str">
        <f t="shared" si="225"/>
        <v/>
      </c>
      <c r="F897" s="31">
        <v>68300</v>
      </c>
      <c r="G897" s="35">
        <v>80000</v>
      </c>
      <c r="H897" s="30">
        <v>60900</v>
      </c>
      <c r="I897" s="31">
        <v>95800</v>
      </c>
      <c r="J897" s="31"/>
      <c r="K897" s="34">
        <v>32000</v>
      </c>
      <c r="L897" s="34"/>
      <c r="M897" s="34">
        <v>32300</v>
      </c>
      <c r="N897" s="31">
        <v>33000</v>
      </c>
      <c r="O897" s="31">
        <v>34700</v>
      </c>
      <c r="P897" s="30">
        <v>37500</v>
      </c>
      <c r="Q897" s="35"/>
      <c r="R897" s="35">
        <v>38700</v>
      </c>
      <c r="S897" s="142">
        <v>40600</v>
      </c>
      <c r="T897" s="144">
        <v>47500</v>
      </c>
      <c r="U897" s="144">
        <v>51900</v>
      </c>
      <c r="V897" s="144"/>
      <c r="W897" s="37">
        <v>101400</v>
      </c>
      <c r="X897" s="37">
        <v>109500</v>
      </c>
      <c r="Y897" s="37">
        <v>121400</v>
      </c>
      <c r="Z897" s="37">
        <v>128000</v>
      </c>
      <c r="AA897" s="37"/>
      <c r="AB897" s="37">
        <v>135800</v>
      </c>
      <c r="AC897" s="37">
        <v>144100</v>
      </c>
      <c r="AD897" s="37">
        <v>160600</v>
      </c>
      <c r="AE897" s="148"/>
      <c r="AF897" s="148"/>
      <c r="AG897" s="148"/>
      <c r="AH897" s="148"/>
      <c r="AI897" s="148"/>
      <c r="AJ897" s="3"/>
      <c r="AK897" s="3"/>
      <c r="AL897" s="3"/>
      <c r="AO897" s="1" t="str">
        <f t="shared" si="216"/>
        <v/>
      </c>
      <c r="AP897" s="50"/>
      <c r="AQ897" s="50" t="str">
        <f t="shared" si="217"/>
        <v/>
      </c>
      <c r="AR897" s="50"/>
      <c r="AS897" s="1" t="str">
        <f t="shared" si="218"/>
        <v/>
      </c>
      <c r="AU897" s="1" t="str">
        <f t="shared" si="219"/>
        <v/>
      </c>
      <c r="AW897" s="1" t="str">
        <f t="shared" si="220"/>
        <v/>
      </c>
      <c r="AY897" s="1" t="str">
        <f t="shared" si="221"/>
        <v/>
      </c>
      <c r="BA897" s="1" t="str">
        <f t="shared" si="222"/>
        <v/>
      </c>
      <c r="BC897" s="1" t="str">
        <f t="shared" si="223"/>
        <v/>
      </c>
    </row>
    <row r="898" spans="3:55" hidden="1">
      <c r="C898" s="1" t="str">
        <f t="shared" si="224"/>
        <v/>
      </c>
      <c r="E898" s="1" t="str">
        <f t="shared" si="225"/>
        <v/>
      </c>
      <c r="F898" s="31">
        <v>70300</v>
      </c>
      <c r="G898" s="36">
        <v>82400</v>
      </c>
      <c r="H898" s="31">
        <v>62700</v>
      </c>
      <c r="I898" s="31">
        <v>98700</v>
      </c>
      <c r="J898" s="31"/>
      <c r="K898" s="31">
        <v>33000</v>
      </c>
      <c r="L898" s="31"/>
      <c r="M898" s="31">
        <v>33300</v>
      </c>
      <c r="N898" s="31">
        <v>34000</v>
      </c>
      <c r="O898" s="31">
        <v>35700</v>
      </c>
      <c r="P898" s="31">
        <v>38600</v>
      </c>
      <c r="Q898" s="36"/>
      <c r="R898" s="36">
        <v>39900</v>
      </c>
      <c r="S898" s="142">
        <v>41800</v>
      </c>
      <c r="T898" s="143">
        <v>48900</v>
      </c>
      <c r="U898" s="143">
        <v>53500</v>
      </c>
      <c r="V898" s="143"/>
      <c r="W898" s="37">
        <v>104400</v>
      </c>
      <c r="X898" s="37">
        <v>112800</v>
      </c>
      <c r="Y898" s="37">
        <v>125000</v>
      </c>
      <c r="Z898" s="37">
        <v>131800</v>
      </c>
      <c r="AA898" s="37"/>
      <c r="AB898" s="37">
        <v>139900</v>
      </c>
      <c r="AC898" s="37">
        <v>148400</v>
      </c>
      <c r="AD898" s="37">
        <v>165400</v>
      </c>
      <c r="AE898" s="148"/>
      <c r="AF898" s="148"/>
      <c r="AG898" s="148"/>
      <c r="AH898" s="148"/>
      <c r="AI898" s="148"/>
      <c r="AJ898" s="3"/>
      <c r="AK898" s="3"/>
      <c r="AL898" s="3"/>
      <c r="AO898" s="1" t="str">
        <f t="shared" si="216"/>
        <v/>
      </c>
      <c r="AP898" s="50"/>
      <c r="AQ898" s="50" t="str">
        <f t="shared" si="217"/>
        <v/>
      </c>
      <c r="AR898" s="50"/>
      <c r="AS898" s="1" t="str">
        <f t="shared" si="218"/>
        <v/>
      </c>
      <c r="AU898" s="1" t="str">
        <f t="shared" si="219"/>
        <v/>
      </c>
      <c r="AW898" s="1" t="str">
        <f t="shared" si="220"/>
        <v/>
      </c>
      <c r="AY898" s="1" t="str">
        <f t="shared" si="221"/>
        <v/>
      </c>
      <c r="BA898" s="1" t="str">
        <f t="shared" si="222"/>
        <v/>
      </c>
      <c r="BC898" s="1" t="str">
        <f t="shared" si="223"/>
        <v/>
      </c>
    </row>
    <row r="899" spans="3:55" hidden="1">
      <c r="C899" s="1" t="str">
        <f t="shared" si="224"/>
        <v/>
      </c>
      <c r="E899" s="1" t="str">
        <f t="shared" si="225"/>
        <v/>
      </c>
      <c r="F899" s="30">
        <v>72400</v>
      </c>
      <c r="G899" s="35">
        <v>84900</v>
      </c>
      <c r="H899" s="31">
        <v>64600</v>
      </c>
      <c r="I899" s="37">
        <v>101700</v>
      </c>
      <c r="J899" s="37"/>
      <c r="K899" s="31">
        <v>34000</v>
      </c>
      <c r="L899" s="31"/>
      <c r="M899" s="31">
        <v>34300</v>
      </c>
      <c r="N899" s="31">
        <v>35000</v>
      </c>
      <c r="O899" s="30">
        <v>36800</v>
      </c>
      <c r="P899" s="31">
        <v>39800</v>
      </c>
      <c r="Q899" s="36"/>
      <c r="R899" s="36">
        <v>41100</v>
      </c>
      <c r="S899" s="142">
        <v>43300</v>
      </c>
      <c r="T899" s="143">
        <v>50400</v>
      </c>
      <c r="U899" s="143">
        <v>55100</v>
      </c>
      <c r="V899" s="143"/>
      <c r="W899" s="37">
        <v>107500</v>
      </c>
      <c r="X899" s="37">
        <v>116200</v>
      </c>
      <c r="Y899" s="30">
        <v>128800</v>
      </c>
      <c r="Z899" s="30">
        <v>135800</v>
      </c>
      <c r="AA899" s="30"/>
      <c r="AB899" s="30">
        <v>144100</v>
      </c>
      <c r="AC899" s="30">
        <v>152900</v>
      </c>
      <c r="AD899" s="30">
        <v>170400</v>
      </c>
      <c r="AE899" s="3"/>
      <c r="AF899" s="3"/>
      <c r="AG899" s="3"/>
      <c r="AH899" s="3"/>
      <c r="AI899" s="3"/>
      <c r="AJ899" s="3"/>
      <c r="AK899" s="3"/>
      <c r="AL899" s="3"/>
      <c r="AO899" s="1" t="str">
        <f t="shared" si="216"/>
        <v/>
      </c>
      <c r="AP899" s="50"/>
      <c r="AQ899" s="50" t="str">
        <f t="shared" si="217"/>
        <v/>
      </c>
      <c r="AR899" s="50"/>
      <c r="AS899" s="1" t="str">
        <f t="shared" si="218"/>
        <v/>
      </c>
      <c r="AU899" s="1" t="str">
        <f t="shared" si="219"/>
        <v/>
      </c>
      <c r="AW899" s="1" t="str">
        <f t="shared" si="220"/>
        <v/>
      </c>
      <c r="AY899" s="1" t="str">
        <f t="shared" si="221"/>
        <v/>
      </c>
      <c r="BA899" s="1" t="str">
        <f t="shared" si="222"/>
        <v/>
      </c>
      <c r="BC899" s="1" t="str">
        <f t="shared" si="223"/>
        <v/>
      </c>
    </row>
    <row r="900" spans="3:55" hidden="1">
      <c r="C900" s="1" t="str">
        <f t="shared" si="224"/>
        <v/>
      </c>
      <c r="E900" s="1" t="str">
        <f t="shared" si="225"/>
        <v/>
      </c>
      <c r="F900" s="31">
        <v>74600</v>
      </c>
      <c r="G900" s="35">
        <v>87400</v>
      </c>
      <c r="H900" s="31">
        <v>66500</v>
      </c>
      <c r="I900" s="37">
        <v>104800</v>
      </c>
      <c r="J900" s="37"/>
      <c r="K900" s="31">
        <v>35000</v>
      </c>
      <c r="L900" s="31"/>
      <c r="M900" s="31">
        <v>35300</v>
      </c>
      <c r="N900" s="31">
        <v>36100</v>
      </c>
      <c r="O900" s="31">
        <v>37900</v>
      </c>
      <c r="P900" s="34">
        <v>41000</v>
      </c>
      <c r="Q900" s="145"/>
      <c r="R900" s="145">
        <v>42300</v>
      </c>
      <c r="S900" s="142">
        <v>44400</v>
      </c>
      <c r="T900" s="146">
        <v>51900</v>
      </c>
      <c r="U900" s="146">
        <v>56800</v>
      </c>
      <c r="V900" s="146"/>
      <c r="W900" s="30">
        <v>110700</v>
      </c>
      <c r="X900" s="30">
        <v>119700</v>
      </c>
      <c r="Y900" s="37">
        <v>132700</v>
      </c>
      <c r="Z900" s="37">
        <v>139900</v>
      </c>
      <c r="AA900" s="37"/>
      <c r="AB900" s="37">
        <v>148400</v>
      </c>
      <c r="AC900" s="30">
        <v>157500</v>
      </c>
      <c r="AD900" s="30">
        <v>175500</v>
      </c>
      <c r="AE900" s="3"/>
      <c r="AF900" s="3"/>
      <c r="AG900" s="3"/>
      <c r="AH900" s="3"/>
      <c r="AI900" s="3"/>
      <c r="AJ900" s="3"/>
      <c r="AK900" s="3"/>
      <c r="AL900" s="3"/>
      <c r="AO900" s="1" t="str">
        <f t="shared" si="216"/>
        <v/>
      </c>
      <c r="AP900" s="50"/>
      <c r="AQ900" s="50" t="str">
        <f t="shared" si="217"/>
        <v/>
      </c>
      <c r="AR900" s="50"/>
      <c r="AS900" s="1" t="str">
        <f t="shared" si="218"/>
        <v/>
      </c>
      <c r="AU900" s="1" t="str">
        <f t="shared" si="219"/>
        <v/>
      </c>
      <c r="AW900" s="1" t="str">
        <f t="shared" si="220"/>
        <v/>
      </c>
      <c r="AY900" s="1" t="str">
        <f t="shared" si="221"/>
        <v/>
      </c>
      <c r="BA900" s="1" t="str">
        <f t="shared" si="222"/>
        <v/>
      </c>
      <c r="BC900" s="1" t="str">
        <f t="shared" si="223"/>
        <v/>
      </c>
    </row>
    <row r="901" spans="3:55" hidden="1">
      <c r="C901" s="1" t="str">
        <f t="shared" si="224"/>
        <v/>
      </c>
      <c r="E901" s="1" t="str">
        <f t="shared" si="225"/>
        <v/>
      </c>
      <c r="F901" s="31">
        <v>76800</v>
      </c>
      <c r="G901" s="36">
        <v>90000</v>
      </c>
      <c r="H901" s="30">
        <v>68500</v>
      </c>
      <c r="I901" s="37">
        <v>107900</v>
      </c>
      <c r="J901" s="37"/>
      <c r="K901" s="31">
        <v>36100</v>
      </c>
      <c r="L901" s="31"/>
      <c r="M901" s="31">
        <v>36400</v>
      </c>
      <c r="N901" s="31">
        <v>37200</v>
      </c>
      <c r="O901" s="31">
        <v>39000</v>
      </c>
      <c r="P901" s="34">
        <v>42200</v>
      </c>
      <c r="Q901" s="145"/>
      <c r="R901" s="145">
        <v>43600</v>
      </c>
      <c r="S901" s="142">
        <v>45700</v>
      </c>
      <c r="T901" s="146">
        <v>53500</v>
      </c>
      <c r="U901" s="146">
        <v>58500</v>
      </c>
      <c r="V901" s="146"/>
      <c r="W901" s="30">
        <v>114000</v>
      </c>
      <c r="X901" s="30">
        <v>123300</v>
      </c>
      <c r="Y901" s="30">
        <v>136700</v>
      </c>
      <c r="Z901" s="30">
        <v>144100</v>
      </c>
      <c r="AA901" s="30"/>
      <c r="AB901" s="30">
        <v>152900</v>
      </c>
      <c r="AC901" s="37">
        <v>162200</v>
      </c>
      <c r="AD901" s="37">
        <v>180800</v>
      </c>
      <c r="AE901" s="3"/>
      <c r="AF901" s="3"/>
      <c r="AG901" s="3"/>
      <c r="AH901" s="3"/>
      <c r="AI901" s="3"/>
      <c r="AJ901" s="3"/>
      <c r="AK901" s="3"/>
      <c r="AL901" s="3"/>
      <c r="AO901" s="1" t="str">
        <f t="shared" si="216"/>
        <v/>
      </c>
      <c r="AP901" s="50"/>
      <c r="AQ901" s="50" t="str">
        <f t="shared" si="217"/>
        <v/>
      </c>
      <c r="AR901" s="50"/>
      <c r="AS901" s="1" t="str">
        <f t="shared" si="218"/>
        <v/>
      </c>
      <c r="AU901" s="1" t="str">
        <f t="shared" si="219"/>
        <v/>
      </c>
      <c r="AW901" s="1" t="str">
        <f t="shared" si="220"/>
        <v/>
      </c>
      <c r="AY901" s="1" t="str">
        <f t="shared" si="221"/>
        <v/>
      </c>
      <c r="BA901" s="1" t="str">
        <f t="shared" si="222"/>
        <v/>
      </c>
      <c r="BC901" s="1" t="str">
        <f t="shared" si="223"/>
        <v/>
      </c>
    </row>
    <row r="902" spans="3:55" hidden="1">
      <c r="C902" s="1" t="str">
        <f t="shared" si="224"/>
        <v/>
      </c>
      <c r="E902" s="1" t="str">
        <f t="shared" si="225"/>
        <v/>
      </c>
      <c r="F902" s="30">
        <v>79100</v>
      </c>
      <c r="G902" s="36">
        <v>92700</v>
      </c>
      <c r="H902" s="31">
        <v>70600</v>
      </c>
      <c r="I902" s="30">
        <v>111100</v>
      </c>
      <c r="J902" s="30"/>
      <c r="K902" s="34">
        <v>37200</v>
      </c>
      <c r="L902" s="34"/>
      <c r="M902" s="34">
        <v>37500</v>
      </c>
      <c r="N902" s="30">
        <v>38300</v>
      </c>
      <c r="O902" s="31">
        <v>40200</v>
      </c>
      <c r="P902" s="34">
        <v>43500</v>
      </c>
      <c r="Q902" s="145"/>
      <c r="R902" s="145">
        <v>44900</v>
      </c>
      <c r="S902" s="142">
        <v>47100</v>
      </c>
      <c r="T902" s="146">
        <v>55100</v>
      </c>
      <c r="U902" s="146">
        <v>60300</v>
      </c>
      <c r="V902" s="146"/>
      <c r="W902" s="30">
        <v>117400</v>
      </c>
      <c r="X902" s="30">
        <v>127000</v>
      </c>
      <c r="Y902" s="37">
        <v>140800</v>
      </c>
      <c r="Z902" s="37">
        <v>148400</v>
      </c>
      <c r="AA902" s="37"/>
      <c r="AB902" s="37">
        <v>157500</v>
      </c>
      <c r="AC902" s="37">
        <v>167100</v>
      </c>
      <c r="AD902" s="37">
        <v>186200</v>
      </c>
      <c r="AE902" s="3"/>
      <c r="AF902" s="3"/>
      <c r="AG902" s="3"/>
      <c r="AH902" s="3"/>
      <c r="AI902" s="3"/>
      <c r="AJ902" s="3"/>
      <c r="AK902" s="3"/>
      <c r="AL902" s="3"/>
      <c r="AO902" s="1" t="str">
        <f t="shared" si="216"/>
        <v/>
      </c>
      <c r="AP902" s="50"/>
      <c r="AQ902" s="50" t="str">
        <f t="shared" si="217"/>
        <v/>
      </c>
      <c r="AR902" s="50"/>
      <c r="AS902" s="1" t="str">
        <f t="shared" si="218"/>
        <v/>
      </c>
      <c r="AU902" s="1" t="str">
        <f t="shared" si="219"/>
        <v/>
      </c>
      <c r="AW902" s="1" t="str">
        <f t="shared" si="220"/>
        <v/>
      </c>
      <c r="AY902" s="1" t="str">
        <f t="shared" si="221"/>
        <v/>
      </c>
      <c r="BA902" s="1" t="str">
        <f t="shared" si="222"/>
        <v/>
      </c>
      <c r="BC902" s="1" t="str">
        <f t="shared" si="223"/>
        <v/>
      </c>
    </row>
    <row r="903" spans="3:55" hidden="1">
      <c r="C903" s="1" t="str">
        <f t="shared" si="224"/>
        <v/>
      </c>
      <c r="E903" s="1" t="str">
        <f t="shared" si="225"/>
        <v/>
      </c>
      <c r="F903" s="30">
        <v>81500</v>
      </c>
      <c r="G903" s="35">
        <v>95500</v>
      </c>
      <c r="H903" s="31">
        <v>72700</v>
      </c>
      <c r="I903" s="30">
        <v>114400</v>
      </c>
      <c r="J903" s="30"/>
      <c r="K903" s="34">
        <v>38300</v>
      </c>
      <c r="L903" s="34"/>
      <c r="M903" s="34">
        <v>38600</v>
      </c>
      <c r="N903" s="31">
        <v>39400</v>
      </c>
      <c r="O903" s="31">
        <v>41400</v>
      </c>
      <c r="P903" s="30">
        <v>44800</v>
      </c>
      <c r="Q903" s="35"/>
      <c r="R903" s="35">
        <v>46200</v>
      </c>
      <c r="S903" s="142">
        <v>48500</v>
      </c>
      <c r="T903" s="144">
        <v>56800</v>
      </c>
      <c r="U903" s="144">
        <v>62100</v>
      </c>
      <c r="V903" s="144"/>
      <c r="W903" s="37">
        <v>120900</v>
      </c>
      <c r="X903" s="37">
        <v>130800</v>
      </c>
      <c r="Y903" s="37">
        <v>145000</v>
      </c>
      <c r="Z903" s="37">
        <v>152900</v>
      </c>
      <c r="AA903" s="37"/>
      <c r="AB903" s="37">
        <v>162200</v>
      </c>
      <c r="AC903" s="30">
        <v>172100</v>
      </c>
      <c r="AD903" s="30">
        <v>191800</v>
      </c>
      <c r="AE903" s="3"/>
      <c r="AF903" s="3"/>
      <c r="AG903" s="3"/>
      <c r="AH903" s="3"/>
      <c r="AI903" s="3"/>
      <c r="AJ903" s="3"/>
      <c r="AK903" s="3"/>
      <c r="AL903" s="3"/>
      <c r="AO903" s="1" t="str">
        <f t="shared" si="216"/>
        <v/>
      </c>
      <c r="AP903" s="50"/>
      <c r="AQ903" s="50" t="str">
        <f t="shared" si="217"/>
        <v/>
      </c>
      <c r="AR903" s="50"/>
      <c r="AS903" s="1" t="str">
        <f t="shared" si="218"/>
        <v/>
      </c>
      <c r="AU903" s="1" t="str">
        <f t="shared" si="219"/>
        <v/>
      </c>
      <c r="AW903" s="1" t="str">
        <f t="shared" si="220"/>
        <v/>
      </c>
      <c r="AY903" s="1" t="str">
        <f t="shared" si="221"/>
        <v/>
      </c>
      <c r="BA903" s="1" t="str">
        <f t="shared" si="222"/>
        <v/>
      </c>
      <c r="BC903" s="1" t="str">
        <f t="shared" si="223"/>
        <v/>
      </c>
    </row>
    <row r="904" spans="3:55" hidden="1">
      <c r="C904" s="1" t="str">
        <f t="shared" si="224"/>
        <v/>
      </c>
      <c r="E904" s="1" t="str">
        <f t="shared" si="225"/>
        <v/>
      </c>
      <c r="F904" s="31">
        <v>83900</v>
      </c>
      <c r="G904" s="35">
        <v>98400</v>
      </c>
      <c r="H904" s="31">
        <v>74900</v>
      </c>
      <c r="I904" s="30">
        <v>117800</v>
      </c>
      <c r="J904" s="30"/>
      <c r="K904" s="34">
        <v>39400</v>
      </c>
      <c r="L904" s="34"/>
      <c r="M904" s="34">
        <v>39800</v>
      </c>
      <c r="N904" s="31">
        <v>40600</v>
      </c>
      <c r="O904" s="31">
        <v>42600</v>
      </c>
      <c r="P904" s="34">
        <v>46100</v>
      </c>
      <c r="Q904" s="145"/>
      <c r="R904" s="145">
        <v>47600</v>
      </c>
      <c r="S904" s="142">
        <v>50000</v>
      </c>
      <c r="T904" s="146">
        <v>58500</v>
      </c>
      <c r="U904" s="146">
        <v>64000</v>
      </c>
      <c r="V904" s="146"/>
      <c r="W904" s="37">
        <v>124500</v>
      </c>
      <c r="X904" s="37">
        <v>134700</v>
      </c>
      <c r="Y904" s="37">
        <v>149400</v>
      </c>
      <c r="Z904" s="37">
        <v>157500</v>
      </c>
      <c r="AA904" s="37"/>
      <c r="AB904" s="37">
        <v>167100</v>
      </c>
      <c r="AC904" s="30">
        <v>177300</v>
      </c>
      <c r="AD904" s="30">
        <v>197600</v>
      </c>
      <c r="AE904" s="3"/>
      <c r="AF904" s="3"/>
      <c r="AG904" s="3"/>
      <c r="AH904" s="3"/>
      <c r="AI904" s="3"/>
      <c r="AJ904" s="3"/>
      <c r="AK904" s="3"/>
      <c r="AL904" s="3"/>
      <c r="AO904" s="1" t="str">
        <f t="shared" si="216"/>
        <v/>
      </c>
      <c r="AP904" s="50"/>
      <c r="AQ904" s="50" t="str">
        <f t="shared" si="217"/>
        <v/>
      </c>
      <c r="AR904" s="50"/>
      <c r="AS904" s="1" t="str">
        <f t="shared" si="218"/>
        <v/>
      </c>
      <c r="AU904" s="1" t="str">
        <f t="shared" si="219"/>
        <v/>
      </c>
      <c r="AW904" s="1" t="str">
        <f t="shared" si="220"/>
        <v/>
      </c>
      <c r="AY904" s="1" t="str">
        <f t="shared" si="221"/>
        <v/>
      </c>
      <c r="BA904" s="1" t="str">
        <f t="shared" si="222"/>
        <v/>
      </c>
      <c r="BC904" s="1" t="str">
        <f t="shared" si="223"/>
        <v/>
      </c>
    </row>
    <row r="905" spans="3:55" hidden="1">
      <c r="C905" s="1" t="str">
        <f t="shared" si="224"/>
        <v/>
      </c>
      <c r="E905" s="1" t="str">
        <f t="shared" si="225"/>
        <v/>
      </c>
      <c r="F905" s="30">
        <v>86400</v>
      </c>
      <c r="G905" s="35">
        <v>101400</v>
      </c>
      <c r="H905" s="31">
        <v>77100</v>
      </c>
      <c r="I905" s="37">
        <v>121300</v>
      </c>
      <c r="J905" s="37"/>
      <c r="K905" s="31">
        <v>40600</v>
      </c>
      <c r="L905" s="31"/>
      <c r="M905" s="31">
        <v>41000</v>
      </c>
      <c r="N905" s="31">
        <v>41800</v>
      </c>
      <c r="O905" s="31">
        <v>43900</v>
      </c>
      <c r="P905" s="34">
        <v>47500</v>
      </c>
      <c r="Q905" s="145"/>
      <c r="R905" s="145">
        <v>49000</v>
      </c>
      <c r="S905" s="142">
        <v>51500</v>
      </c>
      <c r="T905" s="146">
        <v>60300</v>
      </c>
      <c r="U905" s="146">
        <v>65900</v>
      </c>
      <c r="V905" s="146"/>
      <c r="W905" s="37">
        <v>128200</v>
      </c>
      <c r="X905" s="37">
        <v>138700</v>
      </c>
      <c r="Y905" s="30">
        <v>153900</v>
      </c>
      <c r="Z905" s="30">
        <v>162200</v>
      </c>
      <c r="AA905" s="30"/>
      <c r="AB905" s="30">
        <v>172100</v>
      </c>
      <c r="AC905" s="30">
        <v>182600</v>
      </c>
      <c r="AD905" s="30">
        <v>203500</v>
      </c>
      <c r="AE905" s="3"/>
      <c r="AF905" s="3"/>
      <c r="AG905" s="3"/>
      <c r="AH905" s="3"/>
      <c r="AI905" s="3"/>
      <c r="AJ905" s="3"/>
      <c r="AK905" s="3"/>
      <c r="AL905" s="3"/>
      <c r="AO905" s="1" t="str">
        <f t="shared" si="216"/>
        <v/>
      </c>
      <c r="AP905" s="50"/>
      <c r="AQ905" s="50" t="str">
        <f t="shared" si="217"/>
        <v/>
      </c>
      <c r="AR905" s="50"/>
      <c r="AS905" s="1" t="str">
        <f t="shared" si="218"/>
        <v/>
      </c>
      <c r="AU905" s="1" t="str">
        <f t="shared" si="219"/>
        <v/>
      </c>
      <c r="AW905" s="1" t="str">
        <f t="shared" si="220"/>
        <v/>
      </c>
      <c r="AY905" s="1" t="str">
        <f t="shared" si="221"/>
        <v/>
      </c>
      <c r="BA905" s="1" t="str">
        <f t="shared" si="222"/>
        <v/>
      </c>
      <c r="BC905" s="1" t="str">
        <f t="shared" si="223"/>
        <v/>
      </c>
    </row>
    <row r="906" spans="3:55" hidden="1">
      <c r="C906" s="1" t="str">
        <f t="shared" si="224"/>
        <v/>
      </c>
      <c r="E906" s="1" t="str">
        <f t="shared" si="225"/>
        <v/>
      </c>
      <c r="F906" s="30">
        <v>89000</v>
      </c>
      <c r="G906" s="35">
        <v>104400</v>
      </c>
      <c r="H906" s="31">
        <v>79400</v>
      </c>
      <c r="I906" s="37">
        <v>124900</v>
      </c>
      <c r="J906" s="37"/>
      <c r="K906" s="31">
        <v>41800</v>
      </c>
      <c r="L906" s="31"/>
      <c r="M906" s="31">
        <v>42200</v>
      </c>
      <c r="N906" s="31">
        <v>43100</v>
      </c>
      <c r="O906" s="30">
        <v>45200</v>
      </c>
      <c r="P906" s="31">
        <v>48900</v>
      </c>
      <c r="Q906" s="36"/>
      <c r="R906" s="36">
        <v>50500</v>
      </c>
      <c r="S906" s="142">
        <v>53000</v>
      </c>
      <c r="T906" s="143">
        <v>62100</v>
      </c>
      <c r="U906" s="143">
        <v>67900</v>
      </c>
      <c r="V906" s="143"/>
      <c r="W906" s="30">
        <v>132000</v>
      </c>
      <c r="X906" s="30">
        <v>142900</v>
      </c>
      <c r="Y906" s="37">
        <v>158500</v>
      </c>
      <c r="Z906" s="37">
        <v>167100</v>
      </c>
      <c r="AA906" s="37"/>
      <c r="AB906" s="37">
        <v>177300</v>
      </c>
      <c r="AC906" s="30">
        <v>188100</v>
      </c>
      <c r="AD906" s="30"/>
      <c r="AE906" s="3"/>
      <c r="AF906" s="3"/>
      <c r="AG906" s="3"/>
      <c r="AH906" s="3"/>
      <c r="AI906" s="3"/>
      <c r="AJ906" s="3"/>
      <c r="AK906" s="3"/>
      <c r="AL906" s="3"/>
      <c r="AO906" s="1" t="str">
        <f t="shared" si="216"/>
        <v/>
      </c>
      <c r="AP906" s="50"/>
      <c r="AQ906" s="50" t="str">
        <f t="shared" si="217"/>
        <v/>
      </c>
      <c r="AR906" s="50"/>
      <c r="AS906" s="1" t="str">
        <f t="shared" si="218"/>
        <v/>
      </c>
      <c r="AU906" s="1" t="str">
        <f t="shared" si="219"/>
        <v/>
      </c>
      <c r="AW906" s="1" t="str">
        <f t="shared" si="220"/>
        <v/>
      </c>
      <c r="AY906" s="1" t="str">
        <f t="shared" si="221"/>
        <v/>
      </c>
      <c r="BA906" s="1" t="str">
        <f t="shared" si="222"/>
        <v/>
      </c>
      <c r="BC906" s="1" t="str">
        <f t="shared" si="223"/>
        <v/>
      </c>
    </row>
    <row r="907" spans="3:55" hidden="1">
      <c r="C907" s="1" t="str">
        <f t="shared" si="224"/>
        <v/>
      </c>
      <c r="E907" s="1" t="str">
        <f t="shared" si="225"/>
        <v/>
      </c>
      <c r="F907" s="30">
        <v>91700</v>
      </c>
      <c r="G907" s="35">
        <v>107500</v>
      </c>
      <c r="H907" s="30">
        <v>81800</v>
      </c>
      <c r="I907" s="37">
        <v>128600</v>
      </c>
      <c r="J907" s="37"/>
      <c r="K907" s="31">
        <v>43100</v>
      </c>
      <c r="L907" s="31"/>
      <c r="M907" s="31">
        <v>43500</v>
      </c>
      <c r="N907" s="31">
        <v>44400</v>
      </c>
      <c r="O907" s="31">
        <v>46600</v>
      </c>
      <c r="P907" s="30">
        <v>50400</v>
      </c>
      <c r="Q907" s="35"/>
      <c r="R907" s="35">
        <v>52000</v>
      </c>
      <c r="S907" s="142">
        <v>54600</v>
      </c>
      <c r="T907" s="144">
        <v>64000</v>
      </c>
      <c r="U907" s="144">
        <v>69900</v>
      </c>
      <c r="V907" s="144"/>
      <c r="W907" s="37">
        <v>136000</v>
      </c>
      <c r="X907" s="37">
        <v>147200</v>
      </c>
      <c r="Y907" s="37">
        <v>163300</v>
      </c>
      <c r="Z907" s="37">
        <v>172100</v>
      </c>
      <c r="AA907" s="37"/>
      <c r="AB907" s="37">
        <v>182600</v>
      </c>
      <c r="AC907" s="30">
        <v>193700</v>
      </c>
      <c r="AD907" s="30"/>
      <c r="AE907" s="3"/>
      <c r="AF907" s="3"/>
      <c r="AG907" s="3"/>
      <c r="AH907" s="3"/>
      <c r="AI907" s="3"/>
      <c r="AJ907" s="3"/>
      <c r="AK907" s="3"/>
      <c r="AL907" s="3"/>
      <c r="AO907" s="1" t="str">
        <f t="shared" si="216"/>
        <v/>
      </c>
      <c r="AP907" s="50"/>
      <c r="AQ907" s="50" t="str">
        <f t="shared" si="217"/>
        <v/>
      </c>
      <c r="AR907" s="50"/>
      <c r="AS907" s="1" t="str">
        <f t="shared" si="218"/>
        <v/>
      </c>
      <c r="AU907" s="1" t="str">
        <f t="shared" si="219"/>
        <v/>
      </c>
      <c r="AW907" s="1" t="str">
        <f t="shared" si="220"/>
        <v/>
      </c>
      <c r="AY907" s="1" t="str">
        <f t="shared" si="221"/>
        <v/>
      </c>
      <c r="BA907" s="1" t="str">
        <f t="shared" si="222"/>
        <v/>
      </c>
      <c r="BC907" s="1" t="str">
        <f t="shared" si="223"/>
        <v/>
      </c>
    </row>
    <row r="908" spans="3:55" hidden="1">
      <c r="C908" s="1" t="str">
        <f t="shared" si="224"/>
        <v/>
      </c>
      <c r="E908" s="1" t="str">
        <f t="shared" si="225"/>
        <v/>
      </c>
      <c r="F908" s="30">
        <v>94500</v>
      </c>
      <c r="G908" s="35">
        <v>110700</v>
      </c>
      <c r="H908" s="31">
        <v>84300</v>
      </c>
      <c r="I908" s="30">
        <v>132500</v>
      </c>
      <c r="J908" s="30"/>
      <c r="K908" s="31">
        <v>44400</v>
      </c>
      <c r="L908" s="31"/>
      <c r="M908" s="31">
        <v>44800</v>
      </c>
      <c r="N908" s="34">
        <v>45700</v>
      </c>
      <c r="O908" s="31">
        <v>48000</v>
      </c>
      <c r="P908" s="31">
        <v>51900</v>
      </c>
      <c r="Q908" s="36"/>
      <c r="R908" s="36">
        <v>53600</v>
      </c>
      <c r="S908" s="142">
        <v>56200</v>
      </c>
      <c r="T908" s="143">
        <v>65900</v>
      </c>
      <c r="U908" s="143">
        <v>72000</v>
      </c>
      <c r="V908" s="143"/>
      <c r="W908" s="37">
        <v>140100</v>
      </c>
      <c r="X908" s="37">
        <v>151600</v>
      </c>
      <c r="Y908" s="37">
        <v>168200</v>
      </c>
      <c r="Z908" s="37">
        <v>177300</v>
      </c>
      <c r="AA908" s="37"/>
      <c r="AB908" s="37">
        <v>188100</v>
      </c>
      <c r="AC908" s="37">
        <v>199500</v>
      </c>
      <c r="AD908" s="37"/>
      <c r="AE908" s="3"/>
      <c r="AF908" s="3"/>
      <c r="AG908" s="3"/>
      <c r="AH908" s="3"/>
      <c r="AI908" s="3"/>
      <c r="AJ908" s="3"/>
      <c r="AK908" s="3"/>
      <c r="AL908" s="3"/>
      <c r="AO908" s="1" t="str">
        <f t="shared" si="216"/>
        <v/>
      </c>
      <c r="AP908" s="50"/>
      <c r="AQ908" s="50" t="str">
        <f t="shared" si="217"/>
        <v/>
      </c>
      <c r="AR908" s="50"/>
      <c r="AS908" s="1" t="str">
        <f t="shared" si="218"/>
        <v/>
      </c>
      <c r="AU908" s="1" t="str">
        <f t="shared" si="219"/>
        <v/>
      </c>
      <c r="AW908" s="1" t="str">
        <f t="shared" si="220"/>
        <v/>
      </c>
      <c r="AY908" s="1" t="str">
        <f t="shared" si="221"/>
        <v/>
      </c>
      <c r="BA908" s="1" t="str">
        <f t="shared" si="222"/>
        <v/>
      </c>
      <c r="BC908" s="1" t="str">
        <f t="shared" si="223"/>
        <v/>
      </c>
    </row>
    <row r="909" spans="3:55" hidden="1">
      <c r="C909" s="1" t="str">
        <f t="shared" si="224"/>
        <v/>
      </c>
      <c r="E909" s="1" t="str">
        <f t="shared" si="225"/>
        <v/>
      </c>
      <c r="F909" s="30">
        <v>97300</v>
      </c>
      <c r="G909" s="35">
        <v>114000</v>
      </c>
      <c r="H909" s="31">
        <v>86800</v>
      </c>
      <c r="I909" s="30">
        <v>136500</v>
      </c>
      <c r="J909" s="30"/>
      <c r="K909" s="31">
        <v>45700</v>
      </c>
      <c r="L909" s="31"/>
      <c r="M909" s="31">
        <v>46100</v>
      </c>
      <c r="N909" s="30">
        <v>47100</v>
      </c>
      <c r="O909" s="31">
        <v>49400</v>
      </c>
      <c r="P909" s="31">
        <v>53500</v>
      </c>
      <c r="Q909" s="36"/>
      <c r="R909" s="36">
        <v>55200</v>
      </c>
      <c r="S909" s="142">
        <v>57900</v>
      </c>
      <c r="T909" s="143">
        <v>67900</v>
      </c>
      <c r="U909" s="143">
        <v>74200</v>
      </c>
      <c r="V909" s="143"/>
      <c r="W909" s="37">
        <v>144300</v>
      </c>
      <c r="X909" s="37">
        <v>156100</v>
      </c>
      <c r="Y909" s="37">
        <v>173200</v>
      </c>
      <c r="Z909" s="37">
        <v>182600</v>
      </c>
      <c r="AA909" s="37"/>
      <c r="AB909" s="37">
        <v>193700</v>
      </c>
      <c r="AC909" s="31"/>
      <c r="AD909" s="31"/>
      <c r="AE909" s="3"/>
      <c r="AF909" s="3"/>
      <c r="AG909" s="3"/>
      <c r="AH909" s="3"/>
      <c r="AI909" s="3"/>
      <c r="AJ909" s="3"/>
      <c r="AK909" s="3"/>
      <c r="AL909" s="3"/>
      <c r="AO909" s="1" t="str">
        <f t="shared" si="216"/>
        <v/>
      </c>
      <c r="AP909" s="50"/>
      <c r="AQ909" s="50" t="str">
        <f t="shared" si="217"/>
        <v/>
      </c>
      <c r="AR909" s="50"/>
      <c r="AS909" s="1" t="str">
        <f t="shared" si="218"/>
        <v/>
      </c>
      <c r="AU909" s="1" t="str">
        <f t="shared" si="219"/>
        <v/>
      </c>
      <c r="AW909" s="1" t="str">
        <f t="shared" si="220"/>
        <v/>
      </c>
      <c r="AY909" s="1" t="str">
        <f t="shared" si="221"/>
        <v/>
      </c>
      <c r="BA909" s="1" t="str">
        <f t="shared" si="222"/>
        <v/>
      </c>
      <c r="BC909" s="1" t="str">
        <f t="shared" si="223"/>
        <v/>
      </c>
    </row>
    <row r="910" spans="3:55" hidden="1">
      <c r="C910" s="1" t="str">
        <f t="shared" si="224"/>
        <v/>
      </c>
      <c r="E910" s="1" t="str">
        <f t="shared" si="225"/>
        <v/>
      </c>
      <c r="F910" s="30">
        <v>100200</v>
      </c>
      <c r="G910" s="35">
        <v>117400</v>
      </c>
      <c r="H910" s="30">
        <v>89400</v>
      </c>
      <c r="I910" s="37">
        <v>140600</v>
      </c>
      <c r="J910" s="37"/>
      <c r="K910" s="31">
        <v>47100</v>
      </c>
      <c r="L910" s="31"/>
      <c r="M910" s="31">
        <v>47500</v>
      </c>
      <c r="N910" s="34">
        <v>48500</v>
      </c>
      <c r="O910" s="31">
        <v>50900</v>
      </c>
      <c r="P910" s="31">
        <v>55100</v>
      </c>
      <c r="Q910" s="36"/>
      <c r="R910" s="36">
        <v>56900</v>
      </c>
      <c r="S910" s="142">
        <v>59600</v>
      </c>
      <c r="T910" s="143">
        <v>69900</v>
      </c>
      <c r="U910" s="143">
        <v>76400</v>
      </c>
      <c r="V910" s="143"/>
      <c r="W910" s="37">
        <v>148600</v>
      </c>
      <c r="X910" s="37">
        <v>160800</v>
      </c>
      <c r="Y910" s="30">
        <v>178400</v>
      </c>
      <c r="Z910" s="30">
        <v>188100</v>
      </c>
      <c r="AA910" s="30"/>
      <c r="AB910" s="30">
        <v>199500</v>
      </c>
      <c r="AC910" s="31"/>
      <c r="AD910" s="31"/>
      <c r="AE910" s="3"/>
      <c r="AF910" s="3"/>
      <c r="AG910" s="3"/>
      <c r="AH910" s="3"/>
      <c r="AI910" s="3"/>
      <c r="AJ910" s="3"/>
      <c r="AK910" s="3"/>
      <c r="AL910" s="3"/>
      <c r="AO910" s="1" t="str">
        <f t="shared" si="216"/>
        <v/>
      </c>
      <c r="AP910" s="50"/>
      <c r="AQ910" s="50" t="str">
        <f t="shared" si="217"/>
        <v/>
      </c>
      <c r="AR910" s="50"/>
      <c r="AS910" s="1" t="str">
        <f t="shared" si="218"/>
        <v/>
      </c>
      <c r="AU910" s="1" t="str">
        <f t="shared" si="219"/>
        <v/>
      </c>
      <c r="AW910" s="1" t="str">
        <f t="shared" si="220"/>
        <v/>
      </c>
      <c r="AY910" s="1" t="str">
        <f t="shared" si="221"/>
        <v/>
      </c>
      <c r="BA910" s="1" t="str">
        <f t="shared" si="222"/>
        <v/>
      </c>
      <c r="BC910" s="1" t="str">
        <f t="shared" si="223"/>
        <v/>
      </c>
    </row>
    <row r="911" spans="3:55" hidden="1">
      <c r="C911" s="1" t="str">
        <f t="shared" si="224"/>
        <v/>
      </c>
      <c r="E911" s="1" t="str">
        <f t="shared" si="225"/>
        <v/>
      </c>
      <c r="F911" s="30">
        <v>103200</v>
      </c>
      <c r="G911" s="35">
        <v>120900</v>
      </c>
      <c r="H911" s="30">
        <v>92100</v>
      </c>
      <c r="I911" s="37">
        <v>144800</v>
      </c>
      <c r="J911" s="37"/>
      <c r="K911" s="31">
        <v>48500</v>
      </c>
      <c r="L911" s="31"/>
      <c r="M911" s="31">
        <v>48900</v>
      </c>
      <c r="N911" s="34">
        <v>50000</v>
      </c>
      <c r="O911" s="31">
        <v>52400</v>
      </c>
      <c r="P911" s="31">
        <v>56800</v>
      </c>
      <c r="Q911" s="36"/>
      <c r="R911" s="36">
        <v>58600</v>
      </c>
      <c r="S911" s="142">
        <v>61400</v>
      </c>
      <c r="T911" s="143">
        <v>72000</v>
      </c>
      <c r="U911" s="143">
        <v>78700</v>
      </c>
      <c r="V911" s="143"/>
      <c r="W911" s="37">
        <v>153100</v>
      </c>
      <c r="X911" s="37">
        <v>165600</v>
      </c>
      <c r="Y911" s="37">
        <v>183800</v>
      </c>
      <c r="Z911" s="37">
        <v>193700</v>
      </c>
      <c r="AA911" s="37"/>
      <c r="AB911" s="37"/>
      <c r="AC911" s="148"/>
      <c r="AD911" s="148"/>
      <c r="AE911" s="3"/>
      <c r="AF911" s="3"/>
      <c r="AG911" s="3"/>
      <c r="AH911" s="3"/>
      <c r="AI911" s="3"/>
      <c r="AJ911" s="3"/>
      <c r="AK911" s="3"/>
      <c r="AL911" s="3"/>
      <c r="AO911" s="1" t="str">
        <f t="shared" si="216"/>
        <v/>
      </c>
      <c r="AP911" s="50"/>
      <c r="AQ911" s="50" t="str">
        <f t="shared" si="217"/>
        <v/>
      </c>
      <c r="AR911" s="50"/>
      <c r="AS911" s="1" t="str">
        <f t="shared" si="218"/>
        <v/>
      </c>
      <c r="AU911" s="1" t="str">
        <f t="shared" si="219"/>
        <v/>
      </c>
      <c r="AW911" s="1" t="str">
        <f t="shared" si="220"/>
        <v/>
      </c>
      <c r="AY911" s="1" t="str">
        <f t="shared" si="221"/>
        <v/>
      </c>
      <c r="BA911" s="1" t="str">
        <f t="shared" si="222"/>
        <v/>
      </c>
      <c r="BC911" s="1" t="str">
        <f t="shared" si="223"/>
        <v/>
      </c>
    </row>
    <row r="912" spans="3:55" hidden="1">
      <c r="C912" s="1" t="str">
        <f t="shared" si="224"/>
        <v/>
      </c>
      <c r="E912" s="1" t="str">
        <f t="shared" si="225"/>
        <v/>
      </c>
      <c r="F912" s="30">
        <v>106300</v>
      </c>
      <c r="G912" s="145">
        <v>124500</v>
      </c>
      <c r="H912" s="31">
        <v>94900</v>
      </c>
      <c r="I912" s="37">
        <v>149100</v>
      </c>
      <c r="J912" s="37"/>
      <c r="K912" s="31">
        <v>50000</v>
      </c>
      <c r="L912" s="31"/>
      <c r="M912" s="31">
        <v>50400</v>
      </c>
      <c r="N912" s="34">
        <v>51500</v>
      </c>
      <c r="O912" s="30">
        <v>54000</v>
      </c>
      <c r="P912" s="31">
        <v>58500</v>
      </c>
      <c r="Q912" s="36"/>
      <c r="R912" s="36">
        <v>60400</v>
      </c>
      <c r="S912" s="142">
        <v>63200</v>
      </c>
      <c r="T912" s="143">
        <v>74200</v>
      </c>
      <c r="U912" s="143">
        <v>81100</v>
      </c>
      <c r="V912" s="143"/>
      <c r="W912" s="37">
        <v>157700</v>
      </c>
      <c r="X912" s="37">
        <v>170600</v>
      </c>
      <c r="Y912" s="30">
        <v>189300</v>
      </c>
      <c r="Z912" s="30">
        <v>199500</v>
      </c>
      <c r="AA912" s="30"/>
      <c r="AB912" s="30"/>
      <c r="AC912" s="148"/>
      <c r="AD912" s="148"/>
      <c r="AE912" s="3"/>
      <c r="AF912" s="3"/>
      <c r="AG912" s="3"/>
      <c r="AH912" s="3"/>
      <c r="AI912" s="3"/>
      <c r="AJ912" s="3"/>
      <c r="AK912" s="3"/>
      <c r="AL912" s="3"/>
      <c r="AO912" s="1" t="str">
        <f t="shared" si="216"/>
        <v/>
      </c>
      <c r="AP912" s="50"/>
      <c r="AQ912" s="50" t="str">
        <f t="shared" si="217"/>
        <v/>
      </c>
      <c r="AR912" s="50"/>
      <c r="AS912" s="1" t="str">
        <f t="shared" si="218"/>
        <v/>
      </c>
      <c r="AU912" s="1" t="str">
        <f t="shared" si="219"/>
        <v/>
      </c>
      <c r="AW912" s="1" t="str">
        <f t="shared" si="220"/>
        <v/>
      </c>
      <c r="AY912" s="1" t="str">
        <f t="shared" si="221"/>
        <v/>
      </c>
      <c r="BA912" s="1" t="str">
        <f t="shared" si="222"/>
        <v/>
      </c>
      <c r="BC912" s="1" t="str">
        <f t="shared" si="223"/>
        <v/>
      </c>
    </row>
    <row r="913" spans="1:55" hidden="1">
      <c r="C913" s="1" t="str">
        <f t="shared" si="224"/>
        <v/>
      </c>
      <c r="E913" s="1" t="str">
        <f t="shared" si="225"/>
        <v/>
      </c>
      <c r="F913" s="30">
        <v>109500</v>
      </c>
      <c r="G913" s="35">
        <v>128200</v>
      </c>
      <c r="H913" s="30">
        <v>97700</v>
      </c>
      <c r="I913" s="30">
        <v>153600</v>
      </c>
      <c r="J913" s="30"/>
      <c r="K913" s="31">
        <v>51500</v>
      </c>
      <c r="L913" s="31"/>
      <c r="M913" s="31">
        <v>51900</v>
      </c>
      <c r="N913" s="34">
        <v>53000</v>
      </c>
      <c r="O913" s="33">
        <v>55600</v>
      </c>
      <c r="P913" s="31">
        <v>60300</v>
      </c>
      <c r="Q913" s="36"/>
      <c r="R913" s="36">
        <v>62200</v>
      </c>
      <c r="S913" s="142">
        <v>65100</v>
      </c>
      <c r="T913" s="143">
        <v>76400</v>
      </c>
      <c r="U913" s="143">
        <v>83500</v>
      </c>
      <c r="V913" s="143"/>
      <c r="W913" s="37">
        <v>162400</v>
      </c>
      <c r="X913" s="37">
        <v>175700</v>
      </c>
      <c r="Y913" s="37">
        <v>195000</v>
      </c>
      <c r="Z913" s="37"/>
      <c r="AA913" s="37"/>
      <c r="AB913" s="37"/>
      <c r="AC913" s="148"/>
      <c r="AD913" s="148"/>
      <c r="AE913" s="3"/>
      <c r="AF913" s="3"/>
      <c r="AG913" s="3"/>
      <c r="AH913" s="3"/>
      <c r="AI913" s="3"/>
      <c r="AJ913" s="3"/>
      <c r="AK913" s="3"/>
      <c r="AL913" s="3"/>
      <c r="AO913" s="1" t="str">
        <f t="shared" si="216"/>
        <v/>
      </c>
      <c r="AP913" s="50"/>
      <c r="AQ913" s="50" t="str">
        <f t="shared" si="217"/>
        <v/>
      </c>
      <c r="AR913" s="50"/>
      <c r="AS913" s="1" t="str">
        <f t="shared" si="218"/>
        <v/>
      </c>
      <c r="AU913" s="1" t="str">
        <f t="shared" si="219"/>
        <v/>
      </c>
      <c r="AW913" s="1" t="str">
        <f t="shared" si="220"/>
        <v/>
      </c>
      <c r="AY913" s="1" t="str">
        <f t="shared" si="221"/>
        <v/>
      </c>
      <c r="BA913" s="1" t="str">
        <f t="shared" si="222"/>
        <v/>
      </c>
      <c r="BC913" s="1" t="str">
        <f t="shared" si="223"/>
        <v/>
      </c>
    </row>
    <row r="914" spans="1:55" hidden="1">
      <c r="A914" s="3"/>
      <c r="B914" s="3"/>
      <c r="C914" s="1" t="str">
        <f t="shared" si="224"/>
        <v/>
      </c>
      <c r="D914" s="3"/>
      <c r="E914" s="1" t="str">
        <f t="shared" si="225"/>
        <v/>
      </c>
      <c r="F914" s="34">
        <v>112800</v>
      </c>
      <c r="G914" s="35">
        <v>132000</v>
      </c>
      <c r="H914" s="30">
        <v>100600</v>
      </c>
      <c r="I914" s="30">
        <v>158200</v>
      </c>
      <c r="J914" s="30"/>
      <c r="K914" s="31">
        <v>53000</v>
      </c>
      <c r="L914" s="31"/>
      <c r="M914" s="31">
        <v>53500</v>
      </c>
      <c r="N914" s="34">
        <v>54600</v>
      </c>
      <c r="O914" s="33">
        <v>57300</v>
      </c>
      <c r="P914" s="31">
        <v>62100</v>
      </c>
      <c r="Q914" s="36"/>
      <c r="R914" s="36">
        <v>64100</v>
      </c>
      <c r="S914" s="142">
        <v>67100</v>
      </c>
      <c r="T914" s="143">
        <v>78700</v>
      </c>
      <c r="U914" s="143">
        <v>86000</v>
      </c>
      <c r="V914" s="143"/>
      <c r="W914" s="37">
        <v>167300</v>
      </c>
      <c r="X914" s="37">
        <v>181000</v>
      </c>
      <c r="Y914" s="31"/>
      <c r="Z914" s="31"/>
      <c r="AA914" s="31"/>
      <c r="AB914" s="31"/>
      <c r="AC914" s="148"/>
      <c r="AD914" s="148"/>
      <c r="AE914" s="3"/>
      <c r="AF914" s="3"/>
      <c r="AG914" s="3"/>
      <c r="AH914" s="3"/>
      <c r="AI914" s="3"/>
      <c r="AJ914" s="3"/>
      <c r="AK914" s="3"/>
      <c r="AL914" s="3"/>
      <c r="AO914" s="1" t="str">
        <f t="shared" si="216"/>
        <v/>
      </c>
      <c r="AP914" s="50"/>
      <c r="AQ914" s="50" t="str">
        <f t="shared" si="217"/>
        <v/>
      </c>
      <c r="AR914" s="50"/>
      <c r="AS914" s="1" t="str">
        <f t="shared" si="218"/>
        <v/>
      </c>
      <c r="AU914" s="1" t="str">
        <f t="shared" si="219"/>
        <v/>
      </c>
      <c r="AW914" s="1" t="str">
        <f t="shared" si="220"/>
        <v/>
      </c>
      <c r="AY914" s="1" t="str">
        <f t="shared" si="221"/>
        <v/>
      </c>
      <c r="BA914" s="1" t="str">
        <f t="shared" si="222"/>
        <v/>
      </c>
      <c r="BC914" s="1" t="str">
        <f t="shared" si="223"/>
        <v/>
      </c>
    </row>
    <row r="915" spans="1:55" hidden="1">
      <c r="A915" s="3"/>
      <c r="B915" s="3"/>
      <c r="C915" s="1" t="str">
        <f t="shared" si="224"/>
        <v/>
      </c>
      <c r="D915" s="3"/>
      <c r="E915" s="1" t="str">
        <f t="shared" si="225"/>
        <v/>
      </c>
      <c r="F915" s="30">
        <v>116200</v>
      </c>
      <c r="G915" s="35">
        <v>136000</v>
      </c>
      <c r="H915" s="30">
        <v>103600</v>
      </c>
      <c r="I915" s="37">
        <v>162900</v>
      </c>
      <c r="J915" s="37"/>
      <c r="K915" s="31">
        <v>54600</v>
      </c>
      <c r="L915" s="31"/>
      <c r="M915" s="31">
        <v>55100</v>
      </c>
      <c r="N915" s="31">
        <v>56200</v>
      </c>
      <c r="O915" s="33">
        <v>59000</v>
      </c>
      <c r="P915" s="31">
        <v>64000</v>
      </c>
      <c r="Q915" s="36"/>
      <c r="R915" s="36">
        <v>66000</v>
      </c>
      <c r="S915" s="142">
        <v>69100</v>
      </c>
      <c r="T915" s="143">
        <v>81100</v>
      </c>
      <c r="U915" s="143">
        <v>88600</v>
      </c>
      <c r="V915" s="143"/>
      <c r="W915" s="37">
        <v>172300</v>
      </c>
      <c r="X915" s="37">
        <v>186400</v>
      </c>
      <c r="Y915" s="31"/>
      <c r="Z915" s="31"/>
      <c r="AA915" s="31"/>
      <c r="AB915" s="31"/>
      <c r="AC915" s="148"/>
      <c r="AD915" s="148"/>
      <c r="AE915" s="3"/>
      <c r="AF915" s="3"/>
      <c r="AG915" s="3"/>
      <c r="AH915" s="3"/>
      <c r="AI915" s="3"/>
      <c r="AJ915" s="3"/>
      <c r="AK915" s="3"/>
      <c r="AL915" s="3"/>
      <c r="AO915" s="1" t="str">
        <f t="shared" si="216"/>
        <v/>
      </c>
      <c r="AP915" s="50"/>
      <c r="AQ915" s="50" t="str">
        <f t="shared" si="217"/>
        <v/>
      </c>
      <c r="AR915" s="50"/>
      <c r="AS915" s="1" t="str">
        <f t="shared" si="218"/>
        <v/>
      </c>
      <c r="AU915" s="1" t="str">
        <f t="shared" si="219"/>
        <v/>
      </c>
      <c r="AW915" s="1" t="str">
        <f t="shared" si="220"/>
        <v/>
      </c>
      <c r="AY915" s="1" t="str">
        <f t="shared" si="221"/>
        <v/>
      </c>
      <c r="BA915" s="1" t="str">
        <f t="shared" si="222"/>
        <v/>
      </c>
      <c r="BC915" s="1" t="str">
        <f t="shared" si="223"/>
        <v/>
      </c>
    </row>
    <row r="916" spans="1:55" hidden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N916" s="50"/>
      <c r="AO916" s="1" t="str">
        <f t="shared" si="216"/>
        <v/>
      </c>
      <c r="AP916" s="50"/>
      <c r="AQ916" s="50" t="str">
        <f t="shared" si="217"/>
        <v/>
      </c>
      <c r="AS916" s="1" t="str">
        <f t="shared" si="218"/>
        <v/>
      </c>
      <c r="AU916" s="1" t="str">
        <f t="shared" si="219"/>
        <v/>
      </c>
      <c r="AW916" s="1" t="str">
        <f t="shared" si="220"/>
        <v/>
      </c>
      <c r="AY916" s="1" t="str">
        <f t="shared" si="221"/>
        <v/>
      </c>
      <c r="BA916" s="1" t="str">
        <f t="shared" si="222"/>
        <v/>
      </c>
      <c r="BC916" s="1" t="str">
        <f t="shared" si="223"/>
        <v/>
      </c>
    </row>
    <row r="917" spans="1:55" hidden="1">
      <c r="AO917" s="1" t="str">
        <f t="shared" si="216"/>
        <v/>
      </c>
      <c r="AQ917" s="50" t="str">
        <f t="shared" si="217"/>
        <v/>
      </c>
      <c r="AS917" s="1" t="str">
        <f t="shared" si="218"/>
        <v/>
      </c>
      <c r="AU917" s="1" t="str">
        <f t="shared" si="219"/>
        <v/>
      </c>
      <c r="AW917" s="1" t="str">
        <f t="shared" si="220"/>
        <v/>
      </c>
      <c r="AY917" s="1" t="str">
        <f t="shared" si="221"/>
        <v/>
      </c>
      <c r="BA917" s="1" t="str">
        <f t="shared" si="222"/>
        <v/>
      </c>
      <c r="BC917" s="1" t="str">
        <f t="shared" si="223"/>
        <v/>
      </c>
    </row>
    <row r="918" spans="1:55" hidden="1">
      <c r="AQ918" s="50" t="str">
        <f t="shared" si="217"/>
        <v/>
      </c>
      <c r="AU918" s="1" t="str">
        <f t="shared" si="219"/>
        <v/>
      </c>
      <c r="AW918" s="1" t="str">
        <f t="shared" si="220"/>
        <v/>
      </c>
      <c r="AY918" s="1" t="str">
        <f t="shared" si="221"/>
        <v/>
      </c>
      <c r="BA918" s="1" t="str">
        <f t="shared" si="222"/>
        <v/>
      </c>
      <c r="BC918" s="1" t="str">
        <f t="shared" si="223"/>
        <v/>
      </c>
    </row>
    <row r="919" spans="1:55" hidden="1"/>
    <row r="920" spans="1:55" hidden="1"/>
    <row r="921" spans="1:55" hidden="1">
      <c r="AP921" s="161" t="e">
        <f>IF(AND($N$25="Fix Pay"),"0",$O$25*$H$5)</f>
        <v>#VALUE!</v>
      </c>
      <c r="AQ921" s="1" t="str">
        <f>IF(AND($N$25="Fix Pay"),$I$25,$P$25)</f>
        <v/>
      </c>
      <c r="AT921" s="161" t="e">
        <f>IF(AND($S$25="Fix Pay"),"0",$T$25*$H$5)</f>
        <v>#VALUE!</v>
      </c>
      <c r="AU921" s="1" t="str">
        <f>IF(AND($S$25="Fix Pay"),$I$25,$U$25)</f>
        <v/>
      </c>
      <c r="AX921" s="165" t="e">
        <f>IF(AND($X$25="Fix Pay"),"0",$Y$25*$H$5)</f>
        <v>#VALUE!</v>
      </c>
      <c r="AY921" s="1" t="str">
        <f>IF(AND($X$25="Fix Pay"),$I$25,$Z$25)</f>
        <v/>
      </c>
      <c r="BB921" s="165" t="e">
        <f>IF(AND($AC$25="Fix Pay"),"0",$AD$25*$H$5)</f>
        <v>#VALUE!</v>
      </c>
      <c r="BC921" s="1" t="str">
        <f>IF(AND($AC$25="Fix Pay"),$I$25,$AE$25)</f>
        <v/>
      </c>
    </row>
    <row r="922" spans="1:55" ht="15" hidden="1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40" t="s">
        <v>46</v>
      </c>
      <c r="L922" s="340"/>
      <c r="M922" s="340"/>
      <c r="N922" s="340"/>
      <c r="O922" s="340"/>
      <c r="P922" s="340"/>
      <c r="Q922" s="340"/>
      <c r="R922" s="340"/>
      <c r="S922" s="340"/>
      <c r="T922" s="340"/>
      <c r="U922" s="340"/>
      <c r="V922" s="245"/>
      <c r="W922" s="341" t="s">
        <v>47</v>
      </c>
      <c r="X922" s="341"/>
      <c r="Y922" s="341"/>
      <c r="Z922" s="341"/>
      <c r="AA922" s="341"/>
      <c r="AB922" s="341"/>
      <c r="AC922" s="341"/>
      <c r="AD922" s="341"/>
      <c r="AE922" s="342" t="s">
        <v>48</v>
      </c>
      <c r="AF922" s="342"/>
      <c r="AG922" s="342"/>
      <c r="AH922" s="342"/>
      <c r="AI922" s="342"/>
      <c r="AJ922" s="3"/>
      <c r="AK922" s="3"/>
      <c r="AL922" s="3"/>
      <c r="AO922" s="1" t="str">
        <f>AQ922</f>
        <v/>
      </c>
      <c r="AP922" s="162" t="str">
        <f>IF(AND($O$25=""),"",ROUND(AP921,0))</f>
        <v/>
      </c>
      <c r="AQ922" s="50" t="str">
        <f>IF($AQ$921=4200,F925,IF($AQ$921=4800,G925,IF($AQ$921="5400A",I925,IF($AQ$921=3600,H925,IF($AQ$921=1700,K925,IF($AQ$921=1750,M925,IF($AQ$921=1900,N925,IF($AQ$921=2000,O925,IF($AQ$921="2400A",P925,IF($AQ$921="2400B",R925,IF($AQ$921="2400C",S925,IF($AQ$921="2800A",T925,IF($AQ$921="2800B",U925,IF($AQ$921="5400B",W925,IF($AQ$921=6000,X925,IF($AQ$921=6600,Y925,IF($AQ$921=6800,Z925,IF($AQ$921=7200,AB925,IF($AQ$921=7600,AC925,IF($AQ$921=8200,AD925,IF($AQ$921=8700,AE925,IF($AQ$921=8900,AG925,IF($AQ$921=9500,AH925,IF($AQ$921=10000,AI925,""))))))))))))))))))))))))</f>
        <v/>
      </c>
      <c r="AR922" s="50"/>
      <c r="AS922" s="1" t="str">
        <f>AU922</f>
        <v/>
      </c>
      <c r="AT922" s="162" t="str">
        <f>IF(AND($T$25=""),"",ROUND(AT921,0))</f>
        <v/>
      </c>
      <c r="AU922" s="1" t="str">
        <f>IF($AU$921=4200,F925,IF($AU$921=4800,G925,IF($AU$921="5400A",I925,IF($AU$921=3600,H925,IF($AU$921=1700,K925,IF($AU$921=1750,M925,IF($AU$921=1900,N925,IF($AU$921=2000,O925,IF($AU$921="2400A",P925,IF($AU$921="2400B",R925,IF($AU$921="2400C",S925,IF($AU$921="2800A",T925,IF($AU$921="2800B",U925,IF($AU$921="5400B",W925,IF($AU$921=6000,X925,IF($AU$921=6600,Y925,IF($AU$921=6800,Z925,IF($AU$921=7200,AB925,IF($AU$921=7600,AC925,IF($AU$921=8200,AD925,IF($AU$921=8700,AE925,IF($AU$921=8900,AG925,IF($AU$921=9500,AH925,IF($AU$921=10000,AI925,""))))))))))))))))))))))))</f>
        <v/>
      </c>
      <c r="AW922" s="1" t="str">
        <f>AY922</f>
        <v/>
      </c>
      <c r="AX922" s="162" t="str">
        <f>IF(AND($Y$25=""),"",ROUND(AX921,0))</f>
        <v/>
      </c>
      <c r="AY922" s="1" t="str">
        <f>IF($AY$921=4200,F925,IF($AY$921=4800,G925,IF($AY$921="5400A",I925,IF($AY$921=3600,H925,IF($AY$921=1700,K925,IF($AY$921=1750,M925,IF($AY$921=1900,N925,IF($AY$921=2000,O925,IF($AY$921="2400A",P925,IF($AY$921="2400B",R925,IF($AY$921="2400C",S925,IF($AY$921="2800A",T925,IF($AY$921="2800B",U925,IF($AY$921="5400B",W925,IF($AY$921=6000,X925,IF($AY$921=6600,Y925,IF($AY$921=6800,Z925,IF($AY$921=7200,AB925,IF($AY$921=7600,AC925,IF($AY$921=8200,AD925,IF($AY$921=8700,AE925,IF($AY$921=8900,AG925,IF($AY$921=9500,AH925,IF($AY$921=10000,AI925,""))))))))))))))))))))))))</f>
        <v/>
      </c>
      <c r="BA922" s="1" t="str">
        <f>BC922</f>
        <v/>
      </c>
      <c r="BB922" s="162" t="str">
        <f>IF(AND($AD$25=""),"",ROUND(BB921,0))</f>
        <v/>
      </c>
      <c r="BC922" s="1" t="str">
        <f>IF($BC$921=4200,F925,IF($BC$921=4800,G925,IF($BC$921="5400A",I925,IF($BC$921=3600,H925,IF($BC$921=1700,K925,IF($BC$921=1750,M925,IF($BC$921=1900,N925,IF($BC$921=2000,O925,IF($BC$921="2400A",P925,IF($BC$921="2400B",R925,IF($BC$921="2400C",S925,IF($BC$921="2800A",T925,IF($BC$921="2800B",U925,IF($BC$921="5400B",W925,IF($BC$921=6000,X925,IF($BC$921=6600,Y925,IF($BC$921=6800,Z925,IF($BC$921=7200,AB925,IF($BC$921=7600,AC925,IF($BC$921=8200,AD925,IF($BC$921=8700,AE925,IF($BC$921=8900,AG925,IF($BC$921=9500,AH925,IF($BC$921=10000,AI925,""))))))))))))))))))))))))</f>
        <v/>
      </c>
    </row>
    <row r="923" spans="1:55" ht="15" hidden="1" customHeight="1">
      <c r="E923" s="1">
        <f>IF(AND(F25="Fix Pay"),I25,I25)</f>
        <v>0</v>
      </c>
      <c r="F923" s="5"/>
      <c r="G923" s="344" t="s">
        <v>45</v>
      </c>
      <c r="H923" s="344"/>
      <c r="I923" s="6"/>
      <c r="J923" s="42"/>
      <c r="K923" s="28">
        <v>1700</v>
      </c>
      <c r="L923" s="28"/>
      <c r="M923" s="28">
        <v>1750</v>
      </c>
      <c r="N923" s="141">
        <v>1900</v>
      </c>
      <c r="O923" s="39">
        <v>2000</v>
      </c>
      <c r="P923" s="39" t="s">
        <v>74</v>
      </c>
      <c r="Q923" s="39"/>
      <c r="R923" s="39" t="s">
        <v>75</v>
      </c>
      <c r="S923" s="39" t="s">
        <v>76</v>
      </c>
      <c r="T923" s="40" t="s">
        <v>77</v>
      </c>
      <c r="U923" s="40" t="s">
        <v>78</v>
      </c>
      <c r="V923" s="40"/>
      <c r="W923" s="38" t="s">
        <v>80</v>
      </c>
      <c r="X923" s="38">
        <v>6000</v>
      </c>
      <c r="Y923" s="39">
        <v>6600</v>
      </c>
      <c r="Z923" s="39">
        <v>6800</v>
      </c>
      <c r="AA923" s="39"/>
      <c r="AB923" s="39">
        <v>7200</v>
      </c>
      <c r="AC923" s="38">
        <v>7600</v>
      </c>
      <c r="AD923" s="38">
        <v>8200</v>
      </c>
      <c r="AE923" s="39">
        <v>8700</v>
      </c>
      <c r="AF923" s="39"/>
      <c r="AG923" s="39">
        <v>8900</v>
      </c>
      <c r="AH923" s="39">
        <v>9500</v>
      </c>
      <c r="AI923" s="40">
        <v>10000</v>
      </c>
      <c r="AJ923" s="3"/>
      <c r="AK923" s="3"/>
      <c r="AL923" s="3"/>
      <c r="AO923" s="1" t="str">
        <f t="shared" ref="AO923:AO966" si="226">AQ923</f>
        <v/>
      </c>
      <c r="AP923" s="163" t="str">
        <f>IF(AND(AP922&lt;=AQ922),AQ922,INDEX(AO922:AO967,MATCH(AP922,AQ922:AQ967)+(LOOKUP(AP922,AQ922:AQ967)&lt;&gt;AP922)))</f>
        <v/>
      </c>
      <c r="AQ923" s="50" t="str">
        <f t="shared" ref="AQ923:AQ967" si="227">IF($AQ$921=4200,F926,IF($AQ$921=4800,G926,IF($AQ$921="5400A",I926,IF($AQ$921=3600,H926,IF($AQ$921=1700,K926,IF($AQ$921=1750,M926,IF($AQ$921=1900,N926,IF($AQ$921=2000,O926,IF($AQ$921="2400A",P926,IF($AQ$921="2400B",R926,IF($AQ$921="2400C",S926,IF($AQ$921="2800A",T926,IF($AQ$921="2800B",U926,IF($AQ$921="5400B",W926,IF($AQ$921=6000,X926,IF($AQ$921=6600,Y926,IF($AQ$921=6800,Z926,IF($AQ$921=7200,AB926,IF($AQ$921=7600,AC926,IF($AQ$921=8200,AD926,IF($AQ$921=8700,AE926,IF($AQ$921=8900,AG926,IF($AQ$921=9500,AH926,IF($AQ$921=10000,AI926,""))))))))))))))))))))))))</f>
        <v/>
      </c>
      <c r="AR923" s="50"/>
      <c r="AS923" s="1" t="str">
        <f t="shared" ref="AS923:AS966" si="228">AU923</f>
        <v/>
      </c>
      <c r="AT923" s="163" t="str">
        <f>IF(AND(AT922&lt;=AU922),AU922,INDEX(AS922:AS967,MATCH(AT922,AU922:AU967)+(LOOKUP(AT922,AU922:AU967)&lt;&gt;AT922)))</f>
        <v/>
      </c>
      <c r="AU923" s="1" t="str">
        <f t="shared" ref="AU923:AU967" si="229">IF($AU$921=4200,F926,IF($AU$921=4800,G926,IF($AU$921="5400A",I926,IF($AU$921=3600,H926,IF($AU$921=1700,K926,IF($AU$921=1750,M926,IF($AU$921=1900,N926,IF($AU$921=2000,O926,IF($AU$921="2400A",P926,IF($AU$921="2400B",R926,IF($AU$921="2400C",S926,IF($AU$921="2800A",T926,IF($AU$921="2800B",U926,IF($AU$921="5400B",W926,IF($AU$921=6000,X926,IF($AU$921=6600,Y926,IF($AU$921=6800,Z926,IF($AU$921=7200,AB926,IF($AU$921=7600,AC926,IF($AU$921=8200,AD926,IF($AU$921=8700,AE926,IF($AU$921=8900,AG926,IF($AU$921=9500,AH926,IF($AU$921=10000,AI926,""))))))))))))))))))))))))</f>
        <v/>
      </c>
      <c r="AW923" s="1" t="str">
        <f t="shared" ref="AW923:AW967" si="230">AY923</f>
        <v/>
      </c>
      <c r="AX923" s="163" t="str">
        <f>IF(AND(AX922&lt;=AY922),AY922,INDEX(AW922:AW967,MATCH(AX922,AY922:AY967)+(LOOKUP(AX922,AY922:AY967)&lt;&gt;AX922)))</f>
        <v/>
      </c>
      <c r="AY923" s="1" t="str">
        <f t="shared" ref="AY923:AY967" si="231">IF($AY$921=4200,F926,IF($AY$921=4800,G926,IF($AY$921="5400A",I926,IF($AY$921=3600,H926,IF($AY$921=1700,K926,IF($AY$921=1750,M926,IF($AY$921=1900,N926,IF($AY$921=2000,O926,IF($AY$921="2400A",P926,IF($AY$921="2400B",R926,IF($AY$921="2400C",S926,IF($AY$921="2800A",T926,IF($AY$921="2800B",U926,IF($AY$921="5400B",W926,IF($AY$921=6000,X926,IF($AY$921=6600,Y926,IF($AY$921=6800,Z926,IF($AY$921=7200,AB926,IF($AY$921=7600,AC926,IF($AY$921=8200,AD926,IF($AY$921=8700,AE926,IF($AY$921=8900,AG926,IF($AY$921=9500,AH926,IF($AY$921=10000,AI926,""))))))))))))))))))))))))</f>
        <v/>
      </c>
      <c r="BA923" s="1" t="str">
        <f t="shared" ref="BA923:BA967" si="232">BC923</f>
        <v/>
      </c>
      <c r="BB923" s="163" t="str">
        <f>IF(AND(BB922&lt;=BC922),BC922,INDEX(BA922:BA967,MATCH(BB922,BC922:BC967)+(LOOKUP(BB922,BC922:BC967)&lt;&gt;BB922)))</f>
        <v/>
      </c>
      <c r="BC923" s="1" t="str">
        <f t="shared" ref="BC923:BC967" si="233">IF($BC$921=4200,F926,IF($BC$921=4800,G926,IF($BC$921="5400A",I926,IF($BC$921=3600,H926,IF($BC$921=1700,K926,IF($BC$921=1750,M926,IF($BC$921=1900,N926,IF($BC$921=2000,O926,IF($BC$921="2400A",P926,IF($BC$921="2400B",R926,IF($BC$921="2400C",S926,IF($BC$921="2800A",T926,IF($BC$921="2800B",U926,IF($BC$921="5400B",W926,IF($BC$921=6000,X926,IF($BC$921=6600,Y926,IF($BC$921=6800,Z926,IF($BC$921=7200,AB926,IF($BC$921=7600,AC926,IF($BC$921=8200,AD926,IF($BC$921=8700,AE926,IF($BC$921=8900,AG926,IF($BC$921=9500,AH926,IF($BC$921=10000,AI926,""))))))))))))))))))))))))</f>
        <v/>
      </c>
    </row>
    <row r="924" spans="1:55" ht="15" hidden="1" customHeight="1">
      <c r="B924" s="160">
        <v>19</v>
      </c>
      <c r="D924" s="150">
        <f>IF(AND(F25="Fix Pay"),"0",H25*H$5)</f>
        <v>0</v>
      </c>
      <c r="F924" s="7">
        <v>4200</v>
      </c>
      <c r="G924" s="8">
        <v>4800</v>
      </c>
      <c r="H924" s="8">
        <v>3600</v>
      </c>
      <c r="I924" s="9" t="s">
        <v>79</v>
      </c>
      <c r="J924" s="42"/>
      <c r="K924" s="29">
        <v>1</v>
      </c>
      <c r="L924" s="29"/>
      <c r="M924" s="29">
        <v>2</v>
      </c>
      <c r="N924" s="29">
        <v>3</v>
      </c>
      <c r="O924" s="29">
        <v>4</v>
      </c>
      <c r="P924" s="29">
        <v>5</v>
      </c>
      <c r="Q924" s="29"/>
      <c r="R924" s="29">
        <v>6</v>
      </c>
      <c r="S924" s="29">
        <v>7</v>
      </c>
      <c r="T924" s="29">
        <v>8</v>
      </c>
      <c r="U924" s="29">
        <v>9</v>
      </c>
      <c r="V924" s="29"/>
      <c r="W924" s="29">
        <v>14</v>
      </c>
      <c r="X924" s="29">
        <v>15</v>
      </c>
      <c r="Y924" s="29">
        <v>16</v>
      </c>
      <c r="Z924" s="29">
        <v>17</v>
      </c>
      <c r="AA924" s="29"/>
      <c r="AB924" s="29">
        <v>18</v>
      </c>
      <c r="AC924" s="39">
        <v>19</v>
      </c>
      <c r="AD924" s="39">
        <v>20</v>
      </c>
      <c r="AE924" s="39">
        <v>21</v>
      </c>
      <c r="AF924" s="39"/>
      <c r="AG924" s="39">
        <v>22</v>
      </c>
      <c r="AH924" s="39">
        <v>23</v>
      </c>
      <c r="AI924" s="39">
        <v>24</v>
      </c>
      <c r="AJ924" s="3"/>
      <c r="AK924" s="3"/>
      <c r="AL924" s="3"/>
      <c r="AO924" s="1" t="str">
        <f t="shared" si="226"/>
        <v/>
      </c>
      <c r="AP924" s="250"/>
      <c r="AQ924" s="50" t="str">
        <f t="shared" si="227"/>
        <v/>
      </c>
      <c r="AR924" s="50"/>
      <c r="AS924" s="1" t="str">
        <f t="shared" si="228"/>
        <v/>
      </c>
      <c r="AT924" s="250"/>
      <c r="AU924" s="1" t="str">
        <f t="shared" si="229"/>
        <v/>
      </c>
      <c r="AW924" s="1" t="str">
        <f t="shared" si="230"/>
        <v/>
      </c>
      <c r="AX924" s="151"/>
      <c r="AY924" s="1" t="str">
        <f t="shared" si="231"/>
        <v/>
      </c>
      <c r="BA924" s="1" t="str">
        <f t="shared" si="232"/>
        <v/>
      </c>
      <c r="BB924" s="151"/>
      <c r="BC924" s="1" t="str">
        <f t="shared" si="233"/>
        <v/>
      </c>
    </row>
    <row r="925" spans="1:55" ht="15" hidden="1" customHeight="1">
      <c r="C925" s="1" t="str">
        <f t="shared" ref="C925:C964" si="234">E925</f>
        <v/>
      </c>
      <c r="D925" s="151">
        <f>IF(AND(H889=""),"",ROUND(D924,0))</f>
        <v>0</v>
      </c>
      <c r="E925" s="1" t="str">
        <f t="shared" ref="E925:E964" si="235">IF($E$923=4200,F925,IF($E$923=4800,G925,IF($E$923="5400A",I925,IF($E$923=3600,H925,IF($E$923=1700,K925,IF($E$923=1750,M925,IF($E$923=1900,N925,IF($E$923=2000,O925,IF($E$923="2400A",P925,IF($E$923="2400B",R925,IF($E$923="2400C",S925,IF($E$923="2800A",T925,IF($E$923="2800B",U925,IF($E$923="5400B",W925,IF($E$923=6000,X925,IF($E$923=6600,Y925,IF($E$923=6800,Z925,IF($E$923=7200,AB925,IF($E$923=7600,AC925,IF($E$923=8200,AD925,IF($E$923=8700,AE925,IF($E$923=8900,AG925,IF($E$923=9500,AH925,IF($E$923=10000,AI925,""))))))))))))))))))))))))</f>
        <v/>
      </c>
      <c r="F925" s="1">
        <v>26500</v>
      </c>
      <c r="G925" s="1">
        <v>31100</v>
      </c>
      <c r="H925" s="1">
        <v>23700</v>
      </c>
      <c r="I925" s="1">
        <v>39300</v>
      </c>
      <c r="K925" s="30">
        <v>12400</v>
      </c>
      <c r="L925" s="30"/>
      <c r="M925" s="30">
        <v>12600</v>
      </c>
      <c r="N925" s="31">
        <v>12800</v>
      </c>
      <c r="O925" s="30">
        <v>13500</v>
      </c>
      <c r="P925" s="31">
        <v>14600</v>
      </c>
      <c r="Q925" s="36"/>
      <c r="R925" s="36">
        <v>15100</v>
      </c>
      <c r="S925" s="142">
        <v>15700</v>
      </c>
      <c r="T925" s="143">
        <v>18500</v>
      </c>
      <c r="U925" s="143">
        <v>20100</v>
      </c>
      <c r="V925" s="143"/>
      <c r="W925" s="34">
        <v>39300</v>
      </c>
      <c r="X925" s="34">
        <v>42500</v>
      </c>
      <c r="Y925" s="31">
        <v>47200</v>
      </c>
      <c r="Z925" s="31">
        <v>49700</v>
      </c>
      <c r="AA925" s="31"/>
      <c r="AB925" s="31">
        <v>52800</v>
      </c>
      <c r="AC925" s="31">
        <v>58000</v>
      </c>
      <c r="AD925" s="31">
        <v>62300</v>
      </c>
      <c r="AE925" s="30">
        <v>86200</v>
      </c>
      <c r="AF925" s="30"/>
      <c r="AG925" s="30">
        <v>90800</v>
      </c>
      <c r="AH925" s="30">
        <v>102100</v>
      </c>
      <c r="AI925" s="37">
        <v>104200</v>
      </c>
      <c r="AJ925" s="3"/>
      <c r="AK925" s="3"/>
      <c r="AL925" s="3"/>
      <c r="AO925" s="1" t="str">
        <f t="shared" si="226"/>
        <v/>
      </c>
      <c r="AP925" s="164" t="str">
        <f>IF(AND($N$25="Fix Pay"),AQ922,AP923)</f>
        <v/>
      </c>
      <c r="AQ925" s="50" t="str">
        <f t="shared" si="227"/>
        <v/>
      </c>
      <c r="AR925" s="50"/>
      <c r="AS925" s="1" t="str">
        <f t="shared" si="228"/>
        <v/>
      </c>
      <c r="AT925" s="164" t="str">
        <f>IF(AND($S$25="Fix Pay"),AU922,AT923)</f>
        <v/>
      </c>
      <c r="AU925" s="1" t="str">
        <f t="shared" si="229"/>
        <v/>
      </c>
      <c r="AW925" s="1" t="str">
        <f t="shared" si="230"/>
        <v/>
      </c>
      <c r="AX925" s="164" t="str">
        <f>IF(AND($X$25="Fix Pay"),AY922,AX923)</f>
        <v/>
      </c>
      <c r="AY925" s="1" t="str">
        <f t="shared" si="231"/>
        <v/>
      </c>
      <c r="BA925" s="1" t="str">
        <f t="shared" si="232"/>
        <v/>
      </c>
      <c r="BB925" s="164" t="str">
        <f>IF(AND($AC$25="Fix Pay"),BC922,BB923)</f>
        <v/>
      </c>
      <c r="BC925" s="1" t="str">
        <f t="shared" si="233"/>
        <v/>
      </c>
    </row>
    <row r="926" spans="1:55" ht="15" hidden="1" customHeight="1">
      <c r="C926" s="1" t="str">
        <f t="shared" si="234"/>
        <v/>
      </c>
      <c r="D926" s="151" t="str">
        <f>IF(AND(D925&lt;=E925),E925,INDEX($C$925:$C$964,MATCH(D925,$E$925:$E$964)+(LOOKUP(D925,$E$925:$E$964)&lt;&gt;D925)))</f>
        <v/>
      </c>
      <c r="E926" s="1" t="str">
        <f t="shared" si="235"/>
        <v/>
      </c>
      <c r="F926" s="1">
        <v>37800</v>
      </c>
      <c r="G926" s="1">
        <v>44300</v>
      </c>
      <c r="H926" s="1">
        <v>33800</v>
      </c>
      <c r="I926" s="1">
        <v>53100</v>
      </c>
      <c r="K926" s="30">
        <v>17700</v>
      </c>
      <c r="L926" s="30"/>
      <c r="M926" s="30">
        <v>17900</v>
      </c>
      <c r="N926" s="31">
        <v>18200</v>
      </c>
      <c r="O926" s="30">
        <v>19200</v>
      </c>
      <c r="P926" s="31">
        <v>20800</v>
      </c>
      <c r="Q926" s="36"/>
      <c r="R926" s="36">
        <v>21500</v>
      </c>
      <c r="S926" s="142">
        <v>22400</v>
      </c>
      <c r="T926" s="143">
        <v>25300</v>
      </c>
      <c r="U926" s="143">
        <v>28700</v>
      </c>
      <c r="V926" s="143"/>
      <c r="W926" s="34">
        <v>56100</v>
      </c>
      <c r="X926" s="34">
        <v>60700</v>
      </c>
      <c r="Y926" s="31">
        <v>67300</v>
      </c>
      <c r="Z926" s="31">
        <v>71000</v>
      </c>
      <c r="AA926" s="31"/>
      <c r="AB926" s="31">
        <v>75300</v>
      </c>
      <c r="AC926" s="31">
        <v>79900</v>
      </c>
      <c r="AD926" s="31">
        <v>88900</v>
      </c>
      <c r="AE926" s="30">
        <v>123100</v>
      </c>
      <c r="AF926" s="30"/>
      <c r="AG926" s="30">
        <v>129700</v>
      </c>
      <c r="AH926" s="30">
        <v>145800</v>
      </c>
      <c r="AI926" s="37">
        <v>148800</v>
      </c>
      <c r="AJ926" s="3"/>
      <c r="AK926" s="3"/>
      <c r="AL926" s="3"/>
      <c r="AO926" s="1" t="str">
        <f t="shared" si="226"/>
        <v/>
      </c>
      <c r="AP926" s="250"/>
      <c r="AQ926" s="50" t="str">
        <f t="shared" si="227"/>
        <v/>
      </c>
      <c r="AR926" s="50"/>
      <c r="AS926" s="1" t="str">
        <f t="shared" si="228"/>
        <v/>
      </c>
      <c r="AT926" s="250"/>
      <c r="AU926" s="1" t="str">
        <f t="shared" si="229"/>
        <v/>
      </c>
      <c r="AW926" s="1" t="str">
        <f t="shared" si="230"/>
        <v/>
      </c>
      <c r="AX926" s="151"/>
      <c r="AY926" s="1" t="str">
        <f t="shared" si="231"/>
        <v/>
      </c>
      <c r="BA926" s="1" t="str">
        <f t="shared" si="232"/>
        <v/>
      </c>
      <c r="BB926" s="151"/>
      <c r="BC926" s="1" t="str">
        <f t="shared" si="233"/>
        <v/>
      </c>
    </row>
    <row r="927" spans="1:55" ht="15" hidden="1" customHeight="1">
      <c r="C927" s="1" t="str">
        <f t="shared" si="234"/>
        <v/>
      </c>
      <c r="D927" s="152" t="str">
        <f>IF(AND(D925&lt;=E925),E925,INDEX($C$925:$C$964,MATCH(D925,$E$925:$E$964)+(LOOKUP(D925,$E$925:$E$964)&lt;&gt;D925)))</f>
        <v/>
      </c>
      <c r="E927" s="1" t="str">
        <f t="shared" si="235"/>
        <v/>
      </c>
      <c r="F927" s="1">
        <v>38900</v>
      </c>
      <c r="G927" s="1">
        <v>45600</v>
      </c>
      <c r="H927" s="1">
        <v>34800</v>
      </c>
      <c r="I927" s="1">
        <v>54700</v>
      </c>
      <c r="K927" s="31">
        <v>18200</v>
      </c>
      <c r="L927" s="31"/>
      <c r="M927" s="31">
        <v>18400</v>
      </c>
      <c r="N927" s="31">
        <v>18700</v>
      </c>
      <c r="O927" s="31">
        <v>19800</v>
      </c>
      <c r="P927" s="31">
        <v>21400</v>
      </c>
      <c r="Q927" s="36"/>
      <c r="R927" s="36">
        <v>22100</v>
      </c>
      <c r="S927" s="142">
        <v>23100</v>
      </c>
      <c r="T927" s="143">
        <v>27100</v>
      </c>
      <c r="U927" s="143">
        <v>29600</v>
      </c>
      <c r="V927" s="143"/>
      <c r="W927" s="34">
        <v>57800</v>
      </c>
      <c r="X927" s="34">
        <v>62500</v>
      </c>
      <c r="Y927" s="31">
        <v>69300</v>
      </c>
      <c r="Z927" s="31">
        <v>73100</v>
      </c>
      <c r="AA927" s="31"/>
      <c r="AB927" s="31">
        <v>77600</v>
      </c>
      <c r="AC927" s="31">
        <v>82300</v>
      </c>
      <c r="AD927" s="31">
        <v>91600</v>
      </c>
      <c r="AE927" s="30">
        <v>126800</v>
      </c>
      <c r="AF927" s="30"/>
      <c r="AG927" s="30">
        <v>133600</v>
      </c>
      <c r="AH927" s="30">
        <v>150200</v>
      </c>
      <c r="AI927" s="37">
        <v>153300</v>
      </c>
      <c r="AJ927" s="3"/>
      <c r="AK927" s="3"/>
      <c r="AL927" s="3"/>
      <c r="AO927" s="1" t="str">
        <f t="shared" si="226"/>
        <v/>
      </c>
      <c r="AP927" s="250"/>
      <c r="AQ927" s="50" t="str">
        <f t="shared" si="227"/>
        <v/>
      </c>
      <c r="AR927" s="50"/>
      <c r="AS927" s="1" t="str">
        <f t="shared" si="228"/>
        <v/>
      </c>
      <c r="AT927" s="250"/>
      <c r="AU927" s="1" t="str">
        <f t="shared" si="229"/>
        <v/>
      </c>
      <c r="AW927" s="1" t="str">
        <f t="shared" si="230"/>
        <v/>
      </c>
      <c r="AX927" s="151"/>
      <c r="AY927" s="1" t="str">
        <f t="shared" si="231"/>
        <v/>
      </c>
      <c r="BA927" s="1" t="str">
        <f t="shared" si="232"/>
        <v/>
      </c>
      <c r="BB927" s="151"/>
      <c r="BC927" s="1" t="str">
        <f t="shared" si="233"/>
        <v/>
      </c>
    </row>
    <row r="928" spans="1:55" ht="15" hidden="1" customHeight="1">
      <c r="A928" s="1" t="s">
        <v>229</v>
      </c>
      <c r="C928" s="1" t="str">
        <f t="shared" si="234"/>
        <v/>
      </c>
      <c r="D928" s="153" t="str">
        <f>IF(AND(C$6="Fix Pay"),E925,D926)</f>
        <v/>
      </c>
      <c r="E928" s="1" t="str">
        <f t="shared" si="235"/>
        <v/>
      </c>
      <c r="F928" s="1">
        <v>40100</v>
      </c>
      <c r="G928" s="1">
        <v>47000</v>
      </c>
      <c r="H928" s="1">
        <v>35800</v>
      </c>
      <c r="I928" s="1">
        <v>56300</v>
      </c>
      <c r="K928" s="31">
        <v>18700</v>
      </c>
      <c r="L928" s="31"/>
      <c r="M928" s="31">
        <v>19000</v>
      </c>
      <c r="N928" s="30">
        <v>19300</v>
      </c>
      <c r="O928" s="34">
        <v>20400</v>
      </c>
      <c r="P928" s="30">
        <v>22000</v>
      </c>
      <c r="Q928" s="35"/>
      <c r="R928" s="35">
        <v>22800</v>
      </c>
      <c r="S928" s="142">
        <v>23800</v>
      </c>
      <c r="T928" s="144">
        <v>27900</v>
      </c>
      <c r="U928" s="144">
        <v>30500</v>
      </c>
      <c r="V928" s="144"/>
      <c r="W928" s="34">
        <v>59500</v>
      </c>
      <c r="X928" s="34">
        <v>64400</v>
      </c>
      <c r="Y928" s="31">
        <v>71400</v>
      </c>
      <c r="Z928" s="31">
        <v>75300</v>
      </c>
      <c r="AA928" s="31"/>
      <c r="AB928" s="31">
        <v>79900</v>
      </c>
      <c r="AC928" s="31">
        <v>84800</v>
      </c>
      <c r="AD928" s="31">
        <v>94300</v>
      </c>
      <c r="AE928" s="30">
        <v>130600</v>
      </c>
      <c r="AF928" s="30"/>
      <c r="AG928" s="37">
        <v>137600</v>
      </c>
      <c r="AH928" s="37">
        <v>154700</v>
      </c>
      <c r="AI928" s="30">
        <v>157900</v>
      </c>
      <c r="AJ928" s="3"/>
      <c r="AK928" s="3"/>
      <c r="AL928" s="3"/>
      <c r="AO928" s="1" t="str">
        <f t="shared" si="226"/>
        <v/>
      </c>
      <c r="AP928" s="155" t="str">
        <f>IF(AND(AP922&lt;=AQ922),AQ922,INDEX(AO922:AO942,MATCH(AP922,AQ922:AQ942)+(LOOKUP(AP922,AQ922:AQ942)&lt;&gt;AP922)))</f>
        <v/>
      </c>
      <c r="AQ928" s="50" t="str">
        <f t="shared" si="227"/>
        <v/>
      </c>
      <c r="AR928" s="50"/>
      <c r="AS928" s="1" t="str">
        <f t="shared" si="228"/>
        <v/>
      </c>
      <c r="AT928" s="155" t="str">
        <f>IF(AND(AT922&lt;=AU922),AU922,INDEX(AS922:AS942,MATCH(AT922,AU922:AU942)+(LOOKUP(AT922,AU922:AU942)&lt;&gt;AT922)))</f>
        <v/>
      </c>
      <c r="AU928" s="1" t="str">
        <f t="shared" si="229"/>
        <v/>
      </c>
      <c r="AW928" s="1" t="str">
        <f t="shared" si="230"/>
        <v/>
      </c>
      <c r="AX928" s="155" t="str">
        <f>IF(AND(AX922&lt;=AY922),AY922,INDEX(AW922:AW942,MATCH(AX922,AY922:AY942)+(LOOKUP(AX922,AY922:AY942)&lt;&gt;AX922)))</f>
        <v/>
      </c>
      <c r="AY928" s="1" t="str">
        <f t="shared" si="231"/>
        <v/>
      </c>
      <c r="BA928" s="1" t="str">
        <f t="shared" si="232"/>
        <v/>
      </c>
      <c r="BB928" s="155" t="str">
        <f>IF(AND(BB922&lt;=BC922),BC922,INDEX(BA922:BA942,MATCH(BB922,BC922:BC942)+(LOOKUP(BB922,BC922:BC942)&lt;&gt;BB922)))</f>
        <v/>
      </c>
      <c r="BC928" s="1" t="str">
        <f t="shared" si="233"/>
        <v/>
      </c>
    </row>
    <row r="929" spans="1:55" ht="15" hidden="1" customHeight="1">
      <c r="A929" s="1" t="s">
        <v>230</v>
      </c>
      <c r="C929" s="1" t="str">
        <f t="shared" si="234"/>
        <v/>
      </c>
      <c r="D929" s="154" t="str">
        <f>IF(E$25=A$51,D928,IF(E$25=A$52,D928,IF(E$25=A$53,D928,IF(E$25=A$54,D927,""))))</f>
        <v/>
      </c>
      <c r="E929" s="1" t="str">
        <f t="shared" si="235"/>
        <v/>
      </c>
      <c r="F929" s="1">
        <v>41300</v>
      </c>
      <c r="G929" s="1">
        <v>48400</v>
      </c>
      <c r="H929" s="1">
        <v>36900</v>
      </c>
      <c r="I929" s="1">
        <v>58000</v>
      </c>
      <c r="K929" s="31">
        <v>19300</v>
      </c>
      <c r="L929" s="31"/>
      <c r="M929" s="31">
        <v>19600</v>
      </c>
      <c r="N929" s="30">
        <v>19900</v>
      </c>
      <c r="O929" s="34">
        <v>21000</v>
      </c>
      <c r="P929" s="31">
        <v>22700</v>
      </c>
      <c r="Q929" s="36"/>
      <c r="R929" s="36">
        <v>23500</v>
      </c>
      <c r="S929" s="142">
        <v>24500</v>
      </c>
      <c r="T929" s="143">
        <v>28700</v>
      </c>
      <c r="U929" s="143">
        <v>31400</v>
      </c>
      <c r="V929" s="143"/>
      <c r="W929" s="31">
        <v>61300</v>
      </c>
      <c r="X929" s="31">
        <v>66300</v>
      </c>
      <c r="Y929" s="31">
        <v>73500</v>
      </c>
      <c r="Z929" s="31">
        <v>77600</v>
      </c>
      <c r="AA929" s="31"/>
      <c r="AB929" s="31">
        <v>82300</v>
      </c>
      <c r="AC929" s="31">
        <v>87300</v>
      </c>
      <c r="AD929" s="31">
        <v>97100</v>
      </c>
      <c r="AE929" s="34">
        <v>134500</v>
      </c>
      <c r="AF929" s="34"/>
      <c r="AG929" s="37">
        <v>141700</v>
      </c>
      <c r="AH929" s="37">
        <v>159300</v>
      </c>
      <c r="AI929" s="30">
        <v>162600</v>
      </c>
      <c r="AJ929" s="3"/>
      <c r="AK929" s="3"/>
      <c r="AL929" s="3"/>
      <c r="AO929" s="1" t="str">
        <f t="shared" si="226"/>
        <v/>
      </c>
      <c r="AP929" s="50"/>
      <c r="AQ929" s="50" t="str">
        <f t="shared" si="227"/>
        <v/>
      </c>
      <c r="AR929" s="50"/>
      <c r="AS929" s="1" t="str">
        <f t="shared" si="228"/>
        <v/>
      </c>
      <c r="AT929" s="50"/>
      <c r="AU929" s="1" t="str">
        <f t="shared" si="229"/>
        <v/>
      </c>
      <c r="AW929" s="1" t="str">
        <f t="shared" si="230"/>
        <v/>
      </c>
      <c r="AY929" s="1" t="str">
        <f t="shared" si="231"/>
        <v/>
      </c>
      <c r="BA929" s="1" t="str">
        <f t="shared" si="232"/>
        <v/>
      </c>
      <c r="BC929" s="1" t="str">
        <f t="shared" si="233"/>
        <v/>
      </c>
    </row>
    <row r="930" spans="1:55" ht="15" hidden="1" customHeight="1">
      <c r="A930" s="1" t="s">
        <v>231</v>
      </c>
      <c r="C930" s="1" t="str">
        <f t="shared" si="234"/>
        <v/>
      </c>
      <c r="E930" s="1" t="str">
        <f t="shared" si="235"/>
        <v/>
      </c>
      <c r="F930" s="1">
        <v>42500</v>
      </c>
      <c r="G930" s="1">
        <v>49900</v>
      </c>
      <c r="H930" s="1">
        <v>38000</v>
      </c>
      <c r="I930" s="1">
        <v>59700</v>
      </c>
      <c r="K930" s="32">
        <v>19900</v>
      </c>
      <c r="L930" s="32"/>
      <c r="M930" s="32">
        <v>20200</v>
      </c>
      <c r="N930" s="31">
        <v>20500</v>
      </c>
      <c r="O930" s="34">
        <v>21600</v>
      </c>
      <c r="P930" s="31">
        <v>23400</v>
      </c>
      <c r="Q930" s="36"/>
      <c r="R930" s="36">
        <v>24200</v>
      </c>
      <c r="S930" s="142">
        <v>25200</v>
      </c>
      <c r="T930" s="143">
        <v>29600</v>
      </c>
      <c r="U930" s="143">
        <v>32300</v>
      </c>
      <c r="V930" s="143"/>
      <c r="W930" s="31">
        <v>63100</v>
      </c>
      <c r="X930" s="31">
        <v>68300</v>
      </c>
      <c r="Y930" s="31">
        <v>75700</v>
      </c>
      <c r="Z930" s="31">
        <v>79900</v>
      </c>
      <c r="AA930" s="31"/>
      <c r="AB930" s="31">
        <v>84800</v>
      </c>
      <c r="AC930" s="31">
        <v>89900</v>
      </c>
      <c r="AD930" s="31">
        <v>100000</v>
      </c>
      <c r="AE930" s="30">
        <v>138500</v>
      </c>
      <c r="AF930" s="30"/>
      <c r="AG930" s="37">
        <v>146000</v>
      </c>
      <c r="AH930" s="37">
        <v>164100</v>
      </c>
      <c r="AI930" s="37">
        <v>167500</v>
      </c>
      <c r="AJ930" s="3"/>
      <c r="AK930" s="3"/>
      <c r="AL930" s="3"/>
      <c r="AO930" s="1" t="str">
        <f t="shared" si="226"/>
        <v/>
      </c>
      <c r="AP930" s="167" t="str">
        <f>IF($E25=A$51,AP928,IF($E25=A$52,AP928,IF($E25=A$53,AP928,IF($E25=A$54,AP925,""))))</f>
        <v/>
      </c>
      <c r="AQ930" s="50" t="str">
        <f t="shared" si="227"/>
        <v/>
      </c>
      <c r="AR930" s="50"/>
      <c r="AS930" s="1" t="str">
        <f t="shared" si="228"/>
        <v/>
      </c>
      <c r="AT930" s="167" t="str">
        <f>IF($E25=A$51,AT928,IF($E25=A$52,AT928,IF($E25=A$53,AT928,IF($E25=A$54,AT925,""))))</f>
        <v/>
      </c>
      <c r="AU930" s="1" t="str">
        <f t="shared" si="229"/>
        <v/>
      </c>
      <c r="AW930" s="1" t="str">
        <f t="shared" si="230"/>
        <v/>
      </c>
      <c r="AX930" s="168" t="str">
        <f>IF($E25=A$51,AX928,IF($E25=A$52,AX928,IF($E25=A$53,AX928,IF($E25=A$54,AX925,""))))</f>
        <v/>
      </c>
      <c r="AY930" s="1" t="str">
        <f t="shared" si="231"/>
        <v/>
      </c>
      <c r="BA930" s="1" t="str">
        <f t="shared" si="232"/>
        <v/>
      </c>
      <c r="BB930" s="168" t="str">
        <f>IF($E$25=A$51,BB928,IF($E$25=A$52,BB928,IF($E$25=A$53,BB928,IF($E$25=A$54,BB925,""))))</f>
        <v/>
      </c>
      <c r="BC930" s="1" t="str">
        <f t="shared" si="233"/>
        <v/>
      </c>
    </row>
    <row r="931" spans="1:55" ht="15" hidden="1" customHeight="1">
      <c r="A931" s="1" t="s">
        <v>232</v>
      </c>
      <c r="C931" s="1" t="str">
        <f t="shared" si="234"/>
        <v/>
      </c>
      <c r="E931" s="1" t="str">
        <f t="shared" si="235"/>
        <v/>
      </c>
      <c r="F931" s="1">
        <v>43800</v>
      </c>
      <c r="G931" s="1">
        <v>51400</v>
      </c>
      <c r="H931" s="1">
        <v>39100</v>
      </c>
      <c r="I931" s="1">
        <v>61500</v>
      </c>
      <c r="K931" s="33">
        <v>20500</v>
      </c>
      <c r="L931" s="33"/>
      <c r="M931" s="33">
        <v>20800</v>
      </c>
      <c r="N931" s="31">
        <v>21100</v>
      </c>
      <c r="O931" s="34">
        <v>22200</v>
      </c>
      <c r="P931" s="34">
        <v>24100</v>
      </c>
      <c r="Q931" s="145"/>
      <c r="R931" s="145">
        <v>24900</v>
      </c>
      <c r="S931" s="142">
        <v>26000</v>
      </c>
      <c r="T931" s="146">
        <v>30500</v>
      </c>
      <c r="U931" s="147">
        <v>33300</v>
      </c>
      <c r="V931" s="147"/>
      <c r="W931" s="31">
        <v>65000</v>
      </c>
      <c r="X931" s="31">
        <v>70300</v>
      </c>
      <c r="Y931" s="31">
        <v>78000</v>
      </c>
      <c r="Z931" s="31">
        <v>82300</v>
      </c>
      <c r="AA931" s="31"/>
      <c r="AB931" s="31">
        <v>87300</v>
      </c>
      <c r="AC931" s="31">
        <v>92600</v>
      </c>
      <c r="AD931" s="31">
        <v>103000</v>
      </c>
      <c r="AE931" s="30">
        <v>142700</v>
      </c>
      <c r="AF931" s="30"/>
      <c r="AG931" s="37">
        <v>150400</v>
      </c>
      <c r="AH931" s="37">
        <v>169000</v>
      </c>
      <c r="AI931" s="37">
        <v>172500</v>
      </c>
      <c r="AJ931" s="3"/>
      <c r="AK931" s="3"/>
      <c r="AL931" s="3"/>
      <c r="AO931" s="1" t="str">
        <f t="shared" si="226"/>
        <v/>
      </c>
      <c r="AP931" s="50"/>
      <c r="AQ931" s="50" t="str">
        <f t="shared" si="227"/>
        <v/>
      </c>
      <c r="AR931" s="50"/>
      <c r="AS931" s="1" t="str">
        <f t="shared" si="228"/>
        <v/>
      </c>
      <c r="AU931" s="1" t="str">
        <f t="shared" si="229"/>
        <v/>
      </c>
      <c r="AW931" s="1" t="str">
        <f t="shared" si="230"/>
        <v/>
      </c>
      <c r="AY931" s="1" t="str">
        <f t="shared" si="231"/>
        <v/>
      </c>
      <c r="BA931" s="1" t="str">
        <f t="shared" si="232"/>
        <v/>
      </c>
      <c r="BC931" s="1" t="str">
        <f t="shared" si="233"/>
        <v/>
      </c>
    </row>
    <row r="932" spans="1:55" ht="15" hidden="1" customHeight="1">
      <c r="C932" s="1" t="str">
        <f t="shared" si="234"/>
        <v/>
      </c>
      <c r="E932" s="1" t="str">
        <f t="shared" si="235"/>
        <v/>
      </c>
      <c r="F932" s="1">
        <v>45100</v>
      </c>
      <c r="G932" s="1">
        <v>52900</v>
      </c>
      <c r="H932" s="1">
        <v>40300</v>
      </c>
      <c r="I932" s="1">
        <v>63300</v>
      </c>
      <c r="K932" s="31">
        <v>21100</v>
      </c>
      <c r="L932" s="31"/>
      <c r="M932" s="31">
        <v>21400</v>
      </c>
      <c r="N932" s="31">
        <v>21700</v>
      </c>
      <c r="O932" s="34">
        <v>22900</v>
      </c>
      <c r="P932" s="31">
        <v>24800</v>
      </c>
      <c r="Q932" s="36"/>
      <c r="R932" s="36">
        <v>25600</v>
      </c>
      <c r="S932" s="142">
        <v>26800</v>
      </c>
      <c r="T932" s="143">
        <v>31400</v>
      </c>
      <c r="U932" s="146">
        <v>34300</v>
      </c>
      <c r="V932" s="146"/>
      <c r="W932" s="31">
        <v>67000</v>
      </c>
      <c r="X932" s="31">
        <v>72400</v>
      </c>
      <c r="Y932" s="31">
        <v>80300</v>
      </c>
      <c r="Z932" s="31">
        <v>84800</v>
      </c>
      <c r="AA932" s="31"/>
      <c r="AB932" s="31">
        <v>89900</v>
      </c>
      <c r="AC932" s="31">
        <v>95400</v>
      </c>
      <c r="AD932" s="31">
        <v>106100</v>
      </c>
      <c r="AE932" s="30">
        <v>147000</v>
      </c>
      <c r="AF932" s="30"/>
      <c r="AG932" s="37">
        <v>154900</v>
      </c>
      <c r="AH932" s="37">
        <v>174100</v>
      </c>
      <c r="AI932" s="30">
        <v>177700</v>
      </c>
      <c r="AJ932" s="3"/>
      <c r="AK932" s="3"/>
      <c r="AL932" s="3"/>
      <c r="AO932" s="1" t="str">
        <f t="shared" si="226"/>
        <v/>
      </c>
      <c r="AP932" s="50"/>
      <c r="AQ932" s="50" t="str">
        <f t="shared" si="227"/>
        <v/>
      </c>
      <c r="AR932" s="50"/>
      <c r="AS932" s="1" t="str">
        <f t="shared" si="228"/>
        <v/>
      </c>
      <c r="AU932" s="1" t="str">
        <f t="shared" si="229"/>
        <v/>
      </c>
      <c r="AW932" s="1" t="str">
        <f t="shared" si="230"/>
        <v/>
      </c>
      <c r="AY932" s="1" t="str">
        <f t="shared" si="231"/>
        <v/>
      </c>
      <c r="BA932" s="1" t="str">
        <f t="shared" si="232"/>
        <v/>
      </c>
      <c r="BC932" s="1" t="str">
        <f t="shared" si="233"/>
        <v/>
      </c>
    </row>
    <row r="933" spans="1:55" ht="15.75" hidden="1" customHeight="1">
      <c r="A933" s="1" t="s">
        <v>46</v>
      </c>
      <c r="C933" s="1" t="str">
        <f t="shared" si="234"/>
        <v/>
      </c>
      <c r="E933" s="1" t="str">
        <f t="shared" si="235"/>
        <v/>
      </c>
      <c r="F933" s="1">
        <v>46500</v>
      </c>
      <c r="G933" s="1">
        <v>54500</v>
      </c>
      <c r="H933" s="1">
        <v>41500</v>
      </c>
      <c r="I933" s="1">
        <v>65200</v>
      </c>
      <c r="K933" s="32">
        <v>21700</v>
      </c>
      <c r="L933" s="32"/>
      <c r="M933" s="32">
        <v>22000</v>
      </c>
      <c r="N933" s="31">
        <v>22400</v>
      </c>
      <c r="O933" s="34">
        <v>23600</v>
      </c>
      <c r="P933" s="31">
        <v>25500</v>
      </c>
      <c r="Q933" s="36"/>
      <c r="R933" s="36">
        <v>26400</v>
      </c>
      <c r="S933" s="142">
        <v>27600</v>
      </c>
      <c r="T933" s="143">
        <v>32300</v>
      </c>
      <c r="U933" s="143">
        <v>35300</v>
      </c>
      <c r="V933" s="143"/>
      <c r="W933" s="31">
        <v>69000</v>
      </c>
      <c r="X933" s="31">
        <v>74600</v>
      </c>
      <c r="Y933" s="31">
        <v>82700</v>
      </c>
      <c r="Z933" s="31">
        <v>87300</v>
      </c>
      <c r="AA933" s="31"/>
      <c r="AB933" s="31">
        <v>92600</v>
      </c>
      <c r="AC933" s="31">
        <v>98300</v>
      </c>
      <c r="AD933" s="31">
        <v>109300</v>
      </c>
      <c r="AE933" s="30">
        <v>151400</v>
      </c>
      <c r="AF933" s="30"/>
      <c r="AG933" s="37">
        <v>159500</v>
      </c>
      <c r="AH933" s="37">
        <v>179300</v>
      </c>
      <c r="AI933" s="30">
        <v>183000</v>
      </c>
      <c r="AJ933" s="3"/>
      <c r="AK933" s="3"/>
      <c r="AL933" s="3"/>
      <c r="AO933" s="1" t="str">
        <f t="shared" si="226"/>
        <v/>
      </c>
      <c r="AP933" s="50"/>
      <c r="AQ933" s="50" t="str">
        <f t="shared" si="227"/>
        <v/>
      </c>
      <c r="AR933" s="50"/>
      <c r="AS933" s="1" t="str">
        <f t="shared" si="228"/>
        <v/>
      </c>
      <c r="AU933" s="1" t="str">
        <f t="shared" si="229"/>
        <v/>
      </c>
      <c r="AW933" s="1" t="str">
        <f t="shared" si="230"/>
        <v/>
      </c>
      <c r="AY933" s="1" t="str">
        <f t="shared" si="231"/>
        <v/>
      </c>
      <c r="BA933" s="1" t="str">
        <f t="shared" si="232"/>
        <v/>
      </c>
      <c r="BC933" s="1" t="str">
        <f t="shared" si="233"/>
        <v/>
      </c>
    </row>
    <row r="934" spans="1:55" hidden="1">
      <c r="A934" s="1" t="s">
        <v>49</v>
      </c>
      <c r="C934" s="1" t="str">
        <f t="shared" si="234"/>
        <v/>
      </c>
      <c r="E934" s="1" t="str">
        <f t="shared" si="235"/>
        <v/>
      </c>
      <c r="F934" s="1">
        <v>47900</v>
      </c>
      <c r="G934" s="1">
        <v>56100</v>
      </c>
      <c r="H934" s="1">
        <v>42700</v>
      </c>
      <c r="I934" s="1">
        <v>67200</v>
      </c>
      <c r="K934" s="33">
        <v>22400</v>
      </c>
      <c r="L934" s="33"/>
      <c r="M934" s="33">
        <v>22700</v>
      </c>
      <c r="N934" s="31">
        <v>23100</v>
      </c>
      <c r="O934" s="34">
        <v>24300</v>
      </c>
      <c r="P934" s="31">
        <v>26300</v>
      </c>
      <c r="Q934" s="36"/>
      <c r="R934" s="36">
        <v>27200</v>
      </c>
      <c r="S934" s="142">
        <v>28200</v>
      </c>
      <c r="T934" s="143">
        <v>33300</v>
      </c>
      <c r="U934" s="143">
        <v>36400</v>
      </c>
      <c r="V934" s="143"/>
      <c r="W934" s="30">
        <v>71100</v>
      </c>
      <c r="X934" s="30">
        <v>76800</v>
      </c>
      <c r="Y934" s="31">
        <v>85200</v>
      </c>
      <c r="Z934" s="31">
        <v>89900</v>
      </c>
      <c r="AA934" s="31"/>
      <c r="AB934" s="31">
        <v>95400</v>
      </c>
      <c r="AC934" s="31">
        <v>101200</v>
      </c>
      <c r="AD934" s="31">
        <v>112600</v>
      </c>
      <c r="AE934" s="30">
        <v>155900</v>
      </c>
      <c r="AF934" s="30"/>
      <c r="AG934" s="37">
        <v>164300</v>
      </c>
      <c r="AH934" s="37">
        <v>184700</v>
      </c>
      <c r="AI934" s="30">
        <v>188500</v>
      </c>
      <c r="AJ934" s="3"/>
      <c r="AK934" s="3"/>
      <c r="AL934" s="3"/>
      <c r="AO934" s="1" t="str">
        <f t="shared" si="226"/>
        <v/>
      </c>
      <c r="AP934" s="50"/>
      <c r="AQ934" s="50" t="str">
        <f t="shared" si="227"/>
        <v/>
      </c>
      <c r="AR934" s="50"/>
      <c r="AS934" s="1" t="str">
        <f t="shared" si="228"/>
        <v/>
      </c>
      <c r="AU934" s="1" t="str">
        <f t="shared" si="229"/>
        <v/>
      </c>
      <c r="AW934" s="1" t="str">
        <f t="shared" si="230"/>
        <v/>
      </c>
      <c r="AY934" s="1" t="str">
        <f t="shared" si="231"/>
        <v/>
      </c>
      <c r="BA934" s="1" t="str">
        <f t="shared" si="232"/>
        <v/>
      </c>
      <c r="BC934" s="1" t="str">
        <f t="shared" si="233"/>
        <v/>
      </c>
    </row>
    <row r="935" spans="1:55" hidden="1">
      <c r="A935" s="1" t="s">
        <v>47</v>
      </c>
      <c r="C935" s="1" t="str">
        <f t="shared" si="234"/>
        <v/>
      </c>
      <c r="E935" s="1" t="str">
        <f t="shared" si="235"/>
        <v/>
      </c>
      <c r="F935" s="1">
        <v>49300</v>
      </c>
      <c r="G935" s="1">
        <v>57800</v>
      </c>
      <c r="H935" s="1">
        <v>44000</v>
      </c>
      <c r="I935" s="1">
        <v>69200</v>
      </c>
      <c r="K935" s="31">
        <v>23100</v>
      </c>
      <c r="L935" s="31"/>
      <c r="M935" s="31">
        <v>23400</v>
      </c>
      <c r="N935" s="34">
        <v>23800</v>
      </c>
      <c r="O935" s="34">
        <v>25000</v>
      </c>
      <c r="P935" s="31">
        <v>27100</v>
      </c>
      <c r="Q935" s="36"/>
      <c r="R935" s="36">
        <v>28000</v>
      </c>
      <c r="S935" s="142">
        <v>29300</v>
      </c>
      <c r="T935" s="143">
        <v>34300</v>
      </c>
      <c r="U935" s="143">
        <v>37500</v>
      </c>
      <c r="V935" s="143"/>
      <c r="W935" s="31">
        <v>73200</v>
      </c>
      <c r="X935" s="31">
        <v>79100</v>
      </c>
      <c r="Y935" s="31">
        <v>87800</v>
      </c>
      <c r="Z935" s="31">
        <v>92600</v>
      </c>
      <c r="AA935" s="31"/>
      <c r="AB935" s="31">
        <v>98300</v>
      </c>
      <c r="AC935" s="37">
        <v>104200</v>
      </c>
      <c r="AD935" s="37">
        <v>116000</v>
      </c>
      <c r="AE935" s="30">
        <v>160600</v>
      </c>
      <c r="AF935" s="30"/>
      <c r="AG935" s="30">
        <v>169200</v>
      </c>
      <c r="AH935" s="30">
        <v>190200</v>
      </c>
      <c r="AI935" s="30">
        <v>194200</v>
      </c>
      <c r="AJ935" s="3"/>
      <c r="AK935" s="3"/>
      <c r="AL935" s="3"/>
      <c r="AO935" s="1" t="str">
        <f t="shared" si="226"/>
        <v/>
      </c>
      <c r="AP935" s="50"/>
      <c r="AQ935" s="50" t="str">
        <f t="shared" si="227"/>
        <v/>
      </c>
      <c r="AR935" s="50"/>
      <c r="AS935" s="1" t="str">
        <f t="shared" si="228"/>
        <v/>
      </c>
      <c r="AU935" s="1" t="str">
        <f t="shared" si="229"/>
        <v/>
      </c>
      <c r="AW935" s="1" t="str">
        <f t="shared" si="230"/>
        <v/>
      </c>
      <c r="AY935" s="1" t="str">
        <f t="shared" si="231"/>
        <v/>
      </c>
      <c r="BA935" s="1" t="str">
        <f t="shared" si="232"/>
        <v/>
      </c>
      <c r="BC935" s="1" t="str">
        <f t="shared" si="233"/>
        <v/>
      </c>
    </row>
    <row r="936" spans="1:55" hidden="1">
      <c r="A936" s="1" t="s">
        <v>48</v>
      </c>
      <c r="C936" s="1" t="str">
        <f t="shared" si="234"/>
        <v/>
      </c>
      <c r="E936" s="1" t="str">
        <f t="shared" si="235"/>
        <v/>
      </c>
      <c r="F936" s="1">
        <v>50800</v>
      </c>
      <c r="G936" s="1">
        <v>59500</v>
      </c>
      <c r="H936" s="1">
        <v>45300</v>
      </c>
      <c r="I936" s="1">
        <v>71300</v>
      </c>
      <c r="K936" s="30">
        <v>23800</v>
      </c>
      <c r="L936" s="30"/>
      <c r="M936" s="30">
        <v>24100</v>
      </c>
      <c r="N936" s="34">
        <v>24500</v>
      </c>
      <c r="O936" s="34">
        <v>25800</v>
      </c>
      <c r="P936" s="31">
        <v>27900</v>
      </c>
      <c r="Q936" s="36"/>
      <c r="R936" s="36">
        <v>28800</v>
      </c>
      <c r="S936" s="142">
        <v>30200</v>
      </c>
      <c r="T936" s="143">
        <v>35300</v>
      </c>
      <c r="U936" s="143">
        <v>38600</v>
      </c>
      <c r="V936" s="143"/>
      <c r="W936" s="31">
        <v>75400</v>
      </c>
      <c r="X936" s="31">
        <v>81500</v>
      </c>
      <c r="Y936" s="30">
        <v>90400</v>
      </c>
      <c r="Z936" s="30">
        <v>95400</v>
      </c>
      <c r="AA936" s="30"/>
      <c r="AB936" s="30">
        <v>101200</v>
      </c>
      <c r="AC936" s="37">
        <v>107300</v>
      </c>
      <c r="AD936" s="37">
        <v>119500</v>
      </c>
      <c r="AE936" s="30">
        <v>165400</v>
      </c>
      <c r="AF936" s="30"/>
      <c r="AG936" s="37">
        <v>174300</v>
      </c>
      <c r="AH936" s="37">
        <v>195900</v>
      </c>
      <c r="AI936" s="37">
        <v>200000</v>
      </c>
      <c r="AJ936" s="3"/>
      <c r="AK936" s="3"/>
      <c r="AL936" s="3"/>
      <c r="AO936" s="1" t="str">
        <f t="shared" si="226"/>
        <v/>
      </c>
      <c r="AP936" s="50"/>
      <c r="AQ936" s="50" t="str">
        <f t="shared" si="227"/>
        <v/>
      </c>
      <c r="AR936" s="50"/>
      <c r="AS936" s="1" t="str">
        <f t="shared" si="228"/>
        <v/>
      </c>
      <c r="AU936" s="1" t="str">
        <f t="shared" si="229"/>
        <v/>
      </c>
      <c r="AW936" s="1" t="str">
        <f t="shared" si="230"/>
        <v/>
      </c>
      <c r="AY936" s="1" t="str">
        <f t="shared" si="231"/>
        <v/>
      </c>
      <c r="BA936" s="1" t="str">
        <f t="shared" si="232"/>
        <v/>
      </c>
      <c r="BC936" s="1" t="str">
        <f t="shared" si="233"/>
        <v/>
      </c>
    </row>
    <row r="937" spans="1:55" hidden="1">
      <c r="C937" s="1" t="str">
        <f t="shared" si="234"/>
        <v/>
      </c>
      <c r="E937" s="1" t="str">
        <f t="shared" si="235"/>
        <v/>
      </c>
      <c r="F937" s="1">
        <v>52300</v>
      </c>
      <c r="G937" s="1">
        <v>61300</v>
      </c>
      <c r="H937" s="1">
        <v>46700</v>
      </c>
      <c r="I937" s="1">
        <v>73400</v>
      </c>
      <c r="K937" s="31">
        <v>24500</v>
      </c>
      <c r="L937" s="31"/>
      <c r="M937" s="31">
        <v>24800</v>
      </c>
      <c r="N937" s="31">
        <v>25200</v>
      </c>
      <c r="O937" s="31">
        <v>26600</v>
      </c>
      <c r="P937" s="31">
        <v>28700</v>
      </c>
      <c r="Q937" s="36"/>
      <c r="R937" s="36">
        <v>29700</v>
      </c>
      <c r="S937" s="142">
        <v>31100</v>
      </c>
      <c r="T937" s="143">
        <v>36400</v>
      </c>
      <c r="U937" s="143">
        <v>39800</v>
      </c>
      <c r="V937" s="143"/>
      <c r="W937" s="31">
        <v>77700</v>
      </c>
      <c r="X937" s="31">
        <v>83900</v>
      </c>
      <c r="Y937" s="31">
        <v>93100</v>
      </c>
      <c r="Z937" s="31">
        <v>98300</v>
      </c>
      <c r="AA937" s="31"/>
      <c r="AB937" s="31">
        <v>104200</v>
      </c>
      <c r="AC937" s="37">
        <v>110500</v>
      </c>
      <c r="AD937" s="37">
        <v>123100</v>
      </c>
      <c r="AE937" s="30">
        <v>170400</v>
      </c>
      <c r="AF937" s="30"/>
      <c r="AG937" s="30">
        <v>179500</v>
      </c>
      <c r="AH937" s="30">
        <v>201800</v>
      </c>
      <c r="AI937" s="37">
        <v>206000</v>
      </c>
      <c r="AJ937" s="3"/>
      <c r="AK937" s="3"/>
      <c r="AL937" s="3"/>
      <c r="AO937" s="1" t="str">
        <f t="shared" si="226"/>
        <v/>
      </c>
      <c r="AP937" s="50"/>
      <c r="AQ937" s="50" t="str">
        <f t="shared" si="227"/>
        <v/>
      </c>
      <c r="AR937" s="50"/>
      <c r="AS937" s="1" t="str">
        <f t="shared" si="228"/>
        <v/>
      </c>
      <c r="AU937" s="1" t="str">
        <f t="shared" si="229"/>
        <v/>
      </c>
      <c r="AW937" s="1" t="str">
        <f t="shared" si="230"/>
        <v/>
      </c>
      <c r="AY937" s="1" t="str">
        <f t="shared" si="231"/>
        <v/>
      </c>
      <c r="BA937" s="1" t="str">
        <f t="shared" si="232"/>
        <v/>
      </c>
      <c r="BC937" s="1" t="str">
        <f t="shared" si="233"/>
        <v/>
      </c>
    </row>
    <row r="938" spans="1:55" hidden="1">
      <c r="C938" s="1" t="str">
        <f t="shared" si="234"/>
        <v/>
      </c>
      <c r="E938" s="1" t="str">
        <f t="shared" si="235"/>
        <v/>
      </c>
      <c r="F938" s="1">
        <v>53900</v>
      </c>
      <c r="G938" s="1">
        <v>63100</v>
      </c>
      <c r="H938" s="1">
        <v>48100</v>
      </c>
      <c r="I938" s="1">
        <v>75600</v>
      </c>
      <c r="K938" s="31">
        <v>25200</v>
      </c>
      <c r="L938" s="31"/>
      <c r="M938" s="31">
        <v>25500</v>
      </c>
      <c r="N938" s="34">
        <v>26000</v>
      </c>
      <c r="O938" s="30">
        <v>27400</v>
      </c>
      <c r="P938" s="31">
        <v>29600</v>
      </c>
      <c r="Q938" s="36"/>
      <c r="R938" s="36">
        <v>30600</v>
      </c>
      <c r="S938" s="142">
        <v>32000</v>
      </c>
      <c r="T938" s="143">
        <v>37500</v>
      </c>
      <c r="U938" s="143">
        <v>41000</v>
      </c>
      <c r="V938" s="143"/>
      <c r="W938" s="31">
        <v>80000</v>
      </c>
      <c r="X938" s="31">
        <v>86400</v>
      </c>
      <c r="Y938" s="30">
        <v>95900</v>
      </c>
      <c r="Z938" s="30">
        <v>101200</v>
      </c>
      <c r="AA938" s="30"/>
      <c r="AB938" s="30">
        <v>107300</v>
      </c>
      <c r="AC938" s="30">
        <v>113800</v>
      </c>
      <c r="AD938" s="30">
        <v>126800</v>
      </c>
      <c r="AE938" s="30">
        <v>175500</v>
      </c>
      <c r="AF938" s="30"/>
      <c r="AG938" s="30">
        <v>184900</v>
      </c>
      <c r="AH938" s="30">
        <v>207900</v>
      </c>
      <c r="AI938" s="31">
        <v>212200</v>
      </c>
      <c r="AJ938" s="3"/>
      <c r="AK938" s="3"/>
      <c r="AL938" s="3"/>
      <c r="AO938" s="1" t="str">
        <f t="shared" si="226"/>
        <v/>
      </c>
      <c r="AP938" s="50"/>
      <c r="AQ938" s="50" t="str">
        <f t="shared" si="227"/>
        <v/>
      </c>
      <c r="AR938" s="50"/>
      <c r="AS938" s="1" t="str">
        <f t="shared" si="228"/>
        <v/>
      </c>
      <c r="AU938" s="1" t="str">
        <f t="shared" si="229"/>
        <v/>
      </c>
      <c r="AW938" s="1" t="str">
        <f t="shared" si="230"/>
        <v/>
      </c>
      <c r="AY938" s="1" t="str">
        <f t="shared" si="231"/>
        <v/>
      </c>
      <c r="BA938" s="1" t="str">
        <f t="shared" si="232"/>
        <v/>
      </c>
      <c r="BC938" s="1" t="str">
        <f t="shared" si="233"/>
        <v/>
      </c>
    </row>
    <row r="939" spans="1:55" hidden="1">
      <c r="C939" s="1" t="str">
        <f t="shared" si="234"/>
        <v/>
      </c>
      <c r="E939" s="1" t="str">
        <f t="shared" si="235"/>
        <v/>
      </c>
      <c r="F939" s="1">
        <v>55500</v>
      </c>
      <c r="G939" s="1">
        <v>65000</v>
      </c>
      <c r="H939" s="1">
        <v>49500</v>
      </c>
      <c r="I939" s="1">
        <v>77900</v>
      </c>
      <c r="K939" s="31">
        <v>26000</v>
      </c>
      <c r="L939" s="31"/>
      <c r="M939" s="31">
        <v>26300</v>
      </c>
      <c r="N939" s="34">
        <v>26800</v>
      </c>
      <c r="O939" s="31">
        <v>28200</v>
      </c>
      <c r="P939" s="31">
        <v>30500</v>
      </c>
      <c r="Q939" s="36"/>
      <c r="R939" s="36">
        <v>31500</v>
      </c>
      <c r="S939" s="142">
        <v>33000</v>
      </c>
      <c r="T939" s="143">
        <v>38600</v>
      </c>
      <c r="U939" s="143">
        <v>42200</v>
      </c>
      <c r="V939" s="143"/>
      <c r="W939" s="31">
        <v>82400</v>
      </c>
      <c r="X939" s="31">
        <v>89000</v>
      </c>
      <c r="Y939" s="31">
        <v>98800</v>
      </c>
      <c r="Z939" s="31">
        <v>104200</v>
      </c>
      <c r="AA939" s="31"/>
      <c r="AB939" s="31">
        <v>110500</v>
      </c>
      <c r="AC939" s="37">
        <v>117200</v>
      </c>
      <c r="AD939" s="37">
        <v>130600</v>
      </c>
      <c r="AE939" s="30">
        <v>180800</v>
      </c>
      <c r="AF939" s="30"/>
      <c r="AG939" s="37">
        <v>190400</v>
      </c>
      <c r="AH939" s="37">
        <v>214100</v>
      </c>
      <c r="AI939" s="30">
        <v>218600</v>
      </c>
      <c r="AJ939" s="3"/>
      <c r="AK939" s="3"/>
      <c r="AL939" s="3"/>
      <c r="AO939" s="1" t="str">
        <f t="shared" si="226"/>
        <v/>
      </c>
      <c r="AP939" s="50"/>
      <c r="AQ939" s="50" t="str">
        <f t="shared" si="227"/>
        <v/>
      </c>
      <c r="AR939" s="50"/>
      <c r="AS939" s="1" t="str">
        <f t="shared" si="228"/>
        <v/>
      </c>
      <c r="AU939" s="1" t="str">
        <f t="shared" si="229"/>
        <v/>
      </c>
      <c r="AW939" s="1" t="str">
        <f t="shared" si="230"/>
        <v/>
      </c>
      <c r="AY939" s="1" t="str">
        <f t="shared" si="231"/>
        <v/>
      </c>
      <c r="BA939" s="1" t="str">
        <f t="shared" si="232"/>
        <v/>
      </c>
      <c r="BC939" s="1" t="str">
        <f t="shared" si="233"/>
        <v/>
      </c>
    </row>
    <row r="940" spans="1:55" hidden="1">
      <c r="C940" s="1" t="str">
        <f t="shared" si="234"/>
        <v/>
      </c>
      <c r="E940" s="1" t="str">
        <f t="shared" si="235"/>
        <v/>
      </c>
      <c r="F940" s="1">
        <v>57200</v>
      </c>
      <c r="G940" s="1">
        <v>67000</v>
      </c>
      <c r="H940" s="1">
        <v>51000</v>
      </c>
      <c r="I940" s="1">
        <v>80200</v>
      </c>
      <c r="K940" s="31">
        <v>26800</v>
      </c>
      <c r="L940" s="31"/>
      <c r="M940" s="31">
        <v>27100</v>
      </c>
      <c r="N940" s="31">
        <v>27600</v>
      </c>
      <c r="O940" s="31">
        <v>29000</v>
      </c>
      <c r="P940" s="31">
        <v>31400</v>
      </c>
      <c r="Q940" s="36"/>
      <c r="R940" s="36">
        <v>32400</v>
      </c>
      <c r="S940" s="142">
        <v>34000</v>
      </c>
      <c r="T940" s="143">
        <v>39800</v>
      </c>
      <c r="U940" s="143">
        <v>43500</v>
      </c>
      <c r="V940" s="143"/>
      <c r="W940" s="31">
        <v>84900</v>
      </c>
      <c r="X940" s="31">
        <v>91700</v>
      </c>
      <c r="Y940" s="37">
        <v>101800</v>
      </c>
      <c r="Z940" s="37">
        <v>107300</v>
      </c>
      <c r="AA940" s="37"/>
      <c r="AB940" s="37">
        <v>113800</v>
      </c>
      <c r="AC940" s="30">
        <v>120700</v>
      </c>
      <c r="AD940" s="30">
        <v>134500</v>
      </c>
      <c r="AE940" s="30">
        <v>186200</v>
      </c>
      <c r="AF940" s="30"/>
      <c r="AG940" s="37">
        <v>196100</v>
      </c>
      <c r="AH940" s="37"/>
      <c r="AI940" s="30"/>
      <c r="AJ940" s="3"/>
      <c r="AK940" s="3"/>
      <c r="AL940" s="3"/>
      <c r="AO940" s="1" t="str">
        <f t="shared" si="226"/>
        <v/>
      </c>
      <c r="AP940" s="50"/>
      <c r="AQ940" s="50" t="str">
        <f t="shared" si="227"/>
        <v/>
      </c>
      <c r="AR940" s="50"/>
      <c r="AS940" s="1" t="str">
        <f t="shared" si="228"/>
        <v/>
      </c>
      <c r="AU940" s="1" t="str">
        <f t="shared" si="229"/>
        <v/>
      </c>
      <c r="AW940" s="1" t="str">
        <f t="shared" si="230"/>
        <v/>
      </c>
      <c r="AY940" s="1" t="str">
        <f t="shared" si="231"/>
        <v/>
      </c>
      <c r="BA940" s="1" t="str">
        <f t="shared" si="232"/>
        <v/>
      </c>
      <c r="BC940" s="1" t="str">
        <f t="shared" si="233"/>
        <v/>
      </c>
    </row>
    <row r="941" spans="1:55" hidden="1">
      <c r="C941" s="1" t="str">
        <f t="shared" si="234"/>
        <v/>
      </c>
      <c r="E941" s="1" t="str">
        <f t="shared" si="235"/>
        <v/>
      </c>
      <c r="F941" s="1">
        <v>58900</v>
      </c>
      <c r="G941" s="1">
        <v>69000</v>
      </c>
      <c r="H941" s="1">
        <v>52500</v>
      </c>
      <c r="I941" s="1">
        <v>82600</v>
      </c>
      <c r="K941" s="31">
        <v>27600</v>
      </c>
      <c r="L941" s="31"/>
      <c r="M941" s="31">
        <v>27900</v>
      </c>
      <c r="N941" s="30">
        <v>28400</v>
      </c>
      <c r="O941" s="31">
        <v>29900</v>
      </c>
      <c r="P941" s="31">
        <v>32300</v>
      </c>
      <c r="Q941" s="36"/>
      <c r="R941" s="36">
        <v>33400</v>
      </c>
      <c r="S941" s="142">
        <v>35000</v>
      </c>
      <c r="T941" s="143">
        <v>41000</v>
      </c>
      <c r="U941" s="143">
        <v>44800</v>
      </c>
      <c r="V941" s="143"/>
      <c r="W941" s="31">
        <v>87400</v>
      </c>
      <c r="X941" s="31">
        <v>94500</v>
      </c>
      <c r="Y941" s="37">
        <v>104900</v>
      </c>
      <c r="Z941" s="37">
        <v>110500</v>
      </c>
      <c r="AA941" s="37"/>
      <c r="AB941" s="37">
        <v>117200</v>
      </c>
      <c r="AC941" s="37">
        <v>124300</v>
      </c>
      <c r="AD941" s="37">
        <v>138500</v>
      </c>
      <c r="AE941" s="30">
        <v>191800</v>
      </c>
      <c r="AF941" s="30"/>
      <c r="AG941" s="31">
        <v>202000</v>
      </c>
      <c r="AH941" s="31"/>
      <c r="AI941" s="148"/>
      <c r="AJ941" s="3"/>
      <c r="AK941" s="3"/>
      <c r="AL941" s="3"/>
      <c r="AO941" s="1" t="str">
        <f t="shared" si="226"/>
        <v/>
      </c>
      <c r="AP941" s="50"/>
      <c r="AQ941" s="50" t="str">
        <f t="shared" si="227"/>
        <v/>
      </c>
      <c r="AR941" s="50"/>
      <c r="AS941" s="1" t="str">
        <f t="shared" si="228"/>
        <v/>
      </c>
      <c r="AU941" s="1" t="str">
        <f t="shared" si="229"/>
        <v/>
      </c>
      <c r="AW941" s="1" t="str">
        <f t="shared" si="230"/>
        <v/>
      </c>
      <c r="AY941" s="1" t="str">
        <f t="shared" si="231"/>
        <v/>
      </c>
      <c r="BA941" s="1" t="str">
        <f t="shared" si="232"/>
        <v/>
      </c>
      <c r="BC941" s="1" t="str">
        <f t="shared" si="233"/>
        <v/>
      </c>
    </row>
    <row r="942" spans="1:55" hidden="1">
      <c r="C942" s="1" t="str">
        <f t="shared" si="234"/>
        <v/>
      </c>
      <c r="E942" s="1" t="str">
        <f t="shared" si="235"/>
        <v/>
      </c>
      <c r="F942" s="1">
        <v>60700</v>
      </c>
      <c r="G942" s="1">
        <v>71100</v>
      </c>
      <c r="H942" s="1">
        <v>54100</v>
      </c>
      <c r="I942" s="1">
        <v>85100</v>
      </c>
      <c r="K942" s="31">
        <v>28400</v>
      </c>
      <c r="L942" s="31"/>
      <c r="M942" s="31">
        <v>28700</v>
      </c>
      <c r="N942" s="31">
        <v>29300</v>
      </c>
      <c r="O942" s="31">
        <v>30800</v>
      </c>
      <c r="P942" s="31">
        <v>33300</v>
      </c>
      <c r="Q942" s="36"/>
      <c r="R942" s="36">
        <v>34400</v>
      </c>
      <c r="S942" s="142">
        <v>36100</v>
      </c>
      <c r="T942" s="143">
        <v>42200</v>
      </c>
      <c r="U942" s="143">
        <v>46100</v>
      </c>
      <c r="V942" s="143"/>
      <c r="W942" s="31">
        <v>90000</v>
      </c>
      <c r="X942" s="31">
        <v>97300</v>
      </c>
      <c r="Y942" s="37">
        <v>108000</v>
      </c>
      <c r="Z942" s="37">
        <v>113800</v>
      </c>
      <c r="AA942" s="37"/>
      <c r="AB942" s="37">
        <v>120700</v>
      </c>
      <c r="AC942" s="37">
        <v>128000</v>
      </c>
      <c r="AD942" s="37">
        <v>142700</v>
      </c>
      <c r="AE942" s="30">
        <v>197600</v>
      </c>
      <c r="AF942" s="30"/>
      <c r="AG942" s="30">
        <v>208100</v>
      </c>
      <c r="AH942" s="30"/>
      <c r="AI942" s="148"/>
      <c r="AJ942" s="3"/>
      <c r="AK942" s="3"/>
      <c r="AL942" s="3"/>
      <c r="AO942" s="1" t="str">
        <f t="shared" si="226"/>
        <v/>
      </c>
      <c r="AP942" s="50"/>
      <c r="AQ942" s="50" t="str">
        <f t="shared" si="227"/>
        <v/>
      </c>
      <c r="AR942" s="50"/>
      <c r="AS942" s="1" t="str">
        <f t="shared" si="228"/>
        <v/>
      </c>
      <c r="AU942" s="1" t="str">
        <f t="shared" si="229"/>
        <v/>
      </c>
      <c r="AW942" s="1" t="str">
        <f t="shared" si="230"/>
        <v/>
      </c>
      <c r="AY942" s="1" t="str">
        <f t="shared" si="231"/>
        <v/>
      </c>
      <c r="BA942" s="1" t="str">
        <f t="shared" si="232"/>
        <v/>
      </c>
      <c r="BC942" s="1" t="str">
        <f t="shared" si="233"/>
        <v/>
      </c>
    </row>
    <row r="943" spans="1:55" hidden="1">
      <c r="C943" s="1" t="str">
        <f t="shared" si="234"/>
        <v/>
      </c>
      <c r="E943" s="1" t="str">
        <f t="shared" si="235"/>
        <v/>
      </c>
      <c r="F943" s="1">
        <v>62500</v>
      </c>
      <c r="G943" s="1">
        <v>73200</v>
      </c>
      <c r="H943" s="1">
        <v>55700</v>
      </c>
      <c r="I943" s="1">
        <v>87700</v>
      </c>
      <c r="K943" s="31">
        <v>29300</v>
      </c>
      <c r="L943" s="31"/>
      <c r="M943" s="31">
        <v>29600</v>
      </c>
      <c r="N943" s="31">
        <v>30200</v>
      </c>
      <c r="O943" s="31">
        <v>31700</v>
      </c>
      <c r="P943" s="31">
        <v>34300</v>
      </c>
      <c r="Q943" s="36"/>
      <c r="R943" s="36">
        <v>35400</v>
      </c>
      <c r="S943" s="142">
        <v>37200</v>
      </c>
      <c r="T943" s="143">
        <v>43500</v>
      </c>
      <c r="U943" s="143">
        <v>47500</v>
      </c>
      <c r="V943" s="143"/>
      <c r="W943" s="31">
        <v>92700</v>
      </c>
      <c r="X943" s="31">
        <v>100200</v>
      </c>
      <c r="Y943" s="30">
        <v>111200</v>
      </c>
      <c r="Z943" s="30">
        <v>117200</v>
      </c>
      <c r="AA943" s="30"/>
      <c r="AB943" s="30">
        <v>124300</v>
      </c>
      <c r="AC943" s="37">
        <v>131800</v>
      </c>
      <c r="AD943" s="37">
        <v>147000</v>
      </c>
      <c r="AE943" s="34">
        <v>203500</v>
      </c>
      <c r="AF943" s="34"/>
      <c r="AG943" s="30"/>
      <c r="AH943" s="30"/>
      <c r="AI943" s="148"/>
      <c r="AJ943" s="3"/>
      <c r="AK943" s="3"/>
      <c r="AL943" s="3"/>
      <c r="AO943" s="1" t="str">
        <f t="shared" si="226"/>
        <v/>
      </c>
      <c r="AP943" s="50"/>
      <c r="AQ943" s="50" t="str">
        <f t="shared" si="227"/>
        <v/>
      </c>
      <c r="AR943" s="50"/>
      <c r="AS943" s="1" t="str">
        <f t="shared" si="228"/>
        <v/>
      </c>
      <c r="AU943" s="1" t="str">
        <f t="shared" si="229"/>
        <v/>
      </c>
      <c r="AW943" s="1" t="str">
        <f t="shared" si="230"/>
        <v/>
      </c>
      <c r="AY943" s="1" t="str">
        <f t="shared" si="231"/>
        <v/>
      </c>
      <c r="BA943" s="1" t="str">
        <f t="shared" si="232"/>
        <v/>
      </c>
      <c r="BC943" s="1" t="str">
        <f t="shared" si="233"/>
        <v/>
      </c>
    </row>
    <row r="944" spans="1:55" hidden="1">
      <c r="C944" s="1" t="str">
        <f t="shared" si="234"/>
        <v/>
      </c>
      <c r="E944" s="1" t="str">
        <f t="shared" si="235"/>
        <v/>
      </c>
      <c r="F944" s="1">
        <v>64400</v>
      </c>
      <c r="G944" s="1">
        <v>75400</v>
      </c>
      <c r="H944" s="1">
        <v>57400</v>
      </c>
      <c r="I944" s="1">
        <v>90300</v>
      </c>
      <c r="K944" s="31">
        <v>30200</v>
      </c>
      <c r="L944" s="31"/>
      <c r="M944" s="31">
        <v>30500</v>
      </c>
      <c r="N944" s="31">
        <v>31100</v>
      </c>
      <c r="O944" s="31">
        <v>32700</v>
      </c>
      <c r="P944" s="31">
        <v>35300</v>
      </c>
      <c r="Q944" s="36"/>
      <c r="R944" s="36">
        <v>36500</v>
      </c>
      <c r="S944" s="142">
        <v>38300</v>
      </c>
      <c r="T944" s="143">
        <v>44800</v>
      </c>
      <c r="U944" s="143">
        <v>48900</v>
      </c>
      <c r="V944" s="143"/>
      <c r="W944" s="31">
        <v>95500</v>
      </c>
      <c r="X944" s="31">
        <v>103200</v>
      </c>
      <c r="Y944" s="30">
        <v>114500</v>
      </c>
      <c r="Z944" s="30">
        <v>120700</v>
      </c>
      <c r="AA944" s="30"/>
      <c r="AB944" s="30">
        <v>128000</v>
      </c>
      <c r="AC944" s="30">
        <v>135800</v>
      </c>
      <c r="AD944" s="30">
        <v>151400</v>
      </c>
      <c r="AE944" s="34"/>
      <c r="AF944" s="34"/>
      <c r="AG944" s="148"/>
      <c r="AH944" s="148"/>
      <c r="AI944" s="148"/>
      <c r="AJ944" s="3"/>
      <c r="AK944" s="3"/>
      <c r="AL944" s="3"/>
      <c r="AO944" s="1" t="str">
        <f t="shared" si="226"/>
        <v/>
      </c>
      <c r="AP944" s="50"/>
      <c r="AQ944" s="50" t="str">
        <f t="shared" si="227"/>
        <v/>
      </c>
      <c r="AR944" s="50"/>
      <c r="AS944" s="1" t="str">
        <f t="shared" si="228"/>
        <v/>
      </c>
      <c r="AU944" s="1" t="str">
        <f t="shared" si="229"/>
        <v/>
      </c>
      <c r="AW944" s="1" t="str">
        <f t="shared" si="230"/>
        <v/>
      </c>
      <c r="AY944" s="1" t="str">
        <f t="shared" si="231"/>
        <v/>
      </c>
      <c r="BA944" s="1" t="str">
        <f t="shared" si="232"/>
        <v/>
      </c>
      <c r="BC944" s="1" t="str">
        <f t="shared" si="233"/>
        <v/>
      </c>
    </row>
    <row r="945" spans="3:55" hidden="1">
      <c r="C945" s="1" t="str">
        <f t="shared" si="234"/>
        <v/>
      </c>
      <c r="E945" s="1" t="str">
        <f t="shared" si="235"/>
        <v/>
      </c>
      <c r="F945" s="1">
        <v>66300</v>
      </c>
      <c r="G945" s="1">
        <v>77700</v>
      </c>
      <c r="H945" s="1">
        <v>59100</v>
      </c>
      <c r="I945" s="1">
        <v>93000</v>
      </c>
      <c r="K945" s="34">
        <v>31100</v>
      </c>
      <c r="L945" s="34"/>
      <c r="M945" s="34">
        <v>31400</v>
      </c>
      <c r="N945" s="31">
        <v>32000</v>
      </c>
      <c r="O945" s="31">
        <v>33700</v>
      </c>
      <c r="P945" s="31">
        <v>36400</v>
      </c>
      <c r="Q945" s="36"/>
      <c r="R945" s="36">
        <v>37600</v>
      </c>
      <c r="S945" s="142">
        <v>39400</v>
      </c>
      <c r="T945" s="143">
        <v>46100</v>
      </c>
      <c r="U945" s="143">
        <v>50400</v>
      </c>
      <c r="V945" s="143"/>
      <c r="W945" s="31">
        <v>98400</v>
      </c>
      <c r="X945" s="31">
        <v>106300</v>
      </c>
      <c r="Y945" s="30">
        <v>117900</v>
      </c>
      <c r="Z945" s="30">
        <v>124300</v>
      </c>
      <c r="AA945" s="30"/>
      <c r="AB945" s="30">
        <v>131800</v>
      </c>
      <c r="AC945" s="37">
        <v>139900</v>
      </c>
      <c r="AD945" s="37">
        <v>155900</v>
      </c>
      <c r="AE945" s="30"/>
      <c r="AF945" s="30"/>
      <c r="AG945" s="148"/>
      <c r="AH945" s="148"/>
      <c r="AI945" s="148"/>
      <c r="AJ945" s="3"/>
      <c r="AK945" s="3"/>
      <c r="AL945" s="3"/>
      <c r="AO945" s="1" t="str">
        <f t="shared" si="226"/>
        <v/>
      </c>
      <c r="AP945" s="50"/>
      <c r="AQ945" s="50" t="str">
        <f t="shared" si="227"/>
        <v/>
      </c>
      <c r="AR945" s="50"/>
      <c r="AS945" s="1" t="str">
        <f t="shared" si="228"/>
        <v/>
      </c>
      <c r="AU945" s="1" t="str">
        <f t="shared" si="229"/>
        <v/>
      </c>
      <c r="AW945" s="1" t="str">
        <f t="shared" si="230"/>
        <v/>
      </c>
      <c r="AY945" s="1" t="str">
        <f t="shared" si="231"/>
        <v/>
      </c>
      <c r="BA945" s="1" t="str">
        <f t="shared" si="232"/>
        <v/>
      </c>
      <c r="BC945" s="1" t="str">
        <f t="shared" si="233"/>
        <v/>
      </c>
    </row>
    <row r="946" spans="3:55" hidden="1">
      <c r="C946" s="1" t="str">
        <f t="shared" si="234"/>
        <v/>
      </c>
      <c r="E946" s="1" t="str">
        <f t="shared" si="235"/>
        <v/>
      </c>
      <c r="F946" s="31">
        <v>68300</v>
      </c>
      <c r="G946" s="35">
        <v>80000</v>
      </c>
      <c r="H946" s="30">
        <v>60900</v>
      </c>
      <c r="I946" s="31">
        <v>95800</v>
      </c>
      <c r="J946" s="31"/>
      <c r="K946" s="34">
        <v>32000</v>
      </c>
      <c r="L946" s="34"/>
      <c r="M946" s="34">
        <v>32300</v>
      </c>
      <c r="N946" s="31">
        <v>33000</v>
      </c>
      <c r="O946" s="31">
        <v>34700</v>
      </c>
      <c r="P946" s="30">
        <v>37500</v>
      </c>
      <c r="Q946" s="35"/>
      <c r="R946" s="35">
        <v>38700</v>
      </c>
      <c r="S946" s="142">
        <v>40600</v>
      </c>
      <c r="T946" s="144">
        <v>47500</v>
      </c>
      <c r="U946" s="144">
        <v>51900</v>
      </c>
      <c r="V946" s="144"/>
      <c r="W946" s="37">
        <v>101400</v>
      </c>
      <c r="X946" s="37">
        <v>109500</v>
      </c>
      <c r="Y946" s="37">
        <v>121400</v>
      </c>
      <c r="Z946" s="37">
        <v>128000</v>
      </c>
      <c r="AA946" s="37"/>
      <c r="AB946" s="37">
        <v>135800</v>
      </c>
      <c r="AC946" s="37">
        <v>144100</v>
      </c>
      <c r="AD946" s="37">
        <v>160600</v>
      </c>
      <c r="AE946" s="148"/>
      <c r="AF946" s="148"/>
      <c r="AG946" s="148"/>
      <c r="AH946" s="148"/>
      <c r="AI946" s="148"/>
      <c r="AJ946" s="3"/>
      <c r="AK946" s="3"/>
      <c r="AL946" s="3"/>
      <c r="AO946" s="1" t="str">
        <f t="shared" si="226"/>
        <v/>
      </c>
      <c r="AP946" s="50"/>
      <c r="AQ946" s="50" t="str">
        <f t="shared" si="227"/>
        <v/>
      </c>
      <c r="AR946" s="50"/>
      <c r="AS946" s="1" t="str">
        <f t="shared" si="228"/>
        <v/>
      </c>
      <c r="AU946" s="1" t="str">
        <f t="shared" si="229"/>
        <v/>
      </c>
      <c r="AW946" s="1" t="str">
        <f t="shared" si="230"/>
        <v/>
      </c>
      <c r="AY946" s="1" t="str">
        <f t="shared" si="231"/>
        <v/>
      </c>
      <c r="BA946" s="1" t="str">
        <f t="shared" si="232"/>
        <v/>
      </c>
      <c r="BC946" s="1" t="str">
        <f t="shared" si="233"/>
        <v/>
      </c>
    </row>
    <row r="947" spans="3:55" hidden="1">
      <c r="C947" s="1" t="str">
        <f t="shared" si="234"/>
        <v/>
      </c>
      <c r="E947" s="1" t="str">
        <f t="shared" si="235"/>
        <v/>
      </c>
      <c r="F947" s="31">
        <v>70300</v>
      </c>
      <c r="G947" s="36">
        <v>82400</v>
      </c>
      <c r="H947" s="31">
        <v>62700</v>
      </c>
      <c r="I947" s="31">
        <v>98700</v>
      </c>
      <c r="J947" s="31"/>
      <c r="K947" s="31">
        <v>33000</v>
      </c>
      <c r="L947" s="31"/>
      <c r="M947" s="31">
        <v>33300</v>
      </c>
      <c r="N947" s="31">
        <v>34000</v>
      </c>
      <c r="O947" s="31">
        <v>35700</v>
      </c>
      <c r="P947" s="31">
        <v>38600</v>
      </c>
      <c r="Q947" s="36"/>
      <c r="R947" s="36">
        <v>39900</v>
      </c>
      <c r="S947" s="142">
        <v>41800</v>
      </c>
      <c r="T947" s="143">
        <v>48900</v>
      </c>
      <c r="U947" s="143">
        <v>53500</v>
      </c>
      <c r="V947" s="143"/>
      <c r="W947" s="37">
        <v>104400</v>
      </c>
      <c r="X947" s="37">
        <v>112800</v>
      </c>
      <c r="Y947" s="37">
        <v>125000</v>
      </c>
      <c r="Z947" s="37">
        <v>131800</v>
      </c>
      <c r="AA947" s="37"/>
      <c r="AB947" s="37">
        <v>139900</v>
      </c>
      <c r="AC947" s="37">
        <v>148400</v>
      </c>
      <c r="AD947" s="37">
        <v>165400</v>
      </c>
      <c r="AE947" s="148"/>
      <c r="AF947" s="148"/>
      <c r="AG947" s="148"/>
      <c r="AH947" s="148"/>
      <c r="AI947" s="148"/>
      <c r="AJ947" s="3"/>
      <c r="AK947" s="3"/>
      <c r="AL947" s="3"/>
      <c r="AO947" s="1" t="str">
        <f t="shared" si="226"/>
        <v/>
      </c>
      <c r="AP947" s="50"/>
      <c r="AQ947" s="50" t="str">
        <f t="shared" si="227"/>
        <v/>
      </c>
      <c r="AR947" s="50"/>
      <c r="AS947" s="1" t="str">
        <f t="shared" si="228"/>
        <v/>
      </c>
      <c r="AU947" s="1" t="str">
        <f t="shared" si="229"/>
        <v/>
      </c>
      <c r="AW947" s="1" t="str">
        <f t="shared" si="230"/>
        <v/>
      </c>
      <c r="AY947" s="1" t="str">
        <f t="shared" si="231"/>
        <v/>
      </c>
      <c r="BA947" s="1" t="str">
        <f t="shared" si="232"/>
        <v/>
      </c>
      <c r="BC947" s="1" t="str">
        <f t="shared" si="233"/>
        <v/>
      </c>
    </row>
    <row r="948" spans="3:55" hidden="1">
      <c r="C948" s="1" t="str">
        <f t="shared" si="234"/>
        <v/>
      </c>
      <c r="E948" s="1" t="str">
        <f t="shared" si="235"/>
        <v/>
      </c>
      <c r="F948" s="30">
        <v>72400</v>
      </c>
      <c r="G948" s="35">
        <v>84900</v>
      </c>
      <c r="H948" s="31">
        <v>64600</v>
      </c>
      <c r="I948" s="37">
        <v>101700</v>
      </c>
      <c r="J948" s="37"/>
      <c r="K948" s="31">
        <v>34000</v>
      </c>
      <c r="L948" s="31"/>
      <c r="M948" s="31">
        <v>34300</v>
      </c>
      <c r="N948" s="31">
        <v>35000</v>
      </c>
      <c r="O948" s="30">
        <v>36800</v>
      </c>
      <c r="P948" s="31">
        <v>39800</v>
      </c>
      <c r="Q948" s="36"/>
      <c r="R948" s="36">
        <v>41100</v>
      </c>
      <c r="S948" s="142">
        <v>43300</v>
      </c>
      <c r="T948" s="143">
        <v>50400</v>
      </c>
      <c r="U948" s="143">
        <v>55100</v>
      </c>
      <c r="V948" s="143"/>
      <c r="W948" s="37">
        <v>107500</v>
      </c>
      <c r="X948" s="37">
        <v>116200</v>
      </c>
      <c r="Y948" s="30">
        <v>128800</v>
      </c>
      <c r="Z948" s="30">
        <v>135800</v>
      </c>
      <c r="AA948" s="30"/>
      <c r="AB948" s="30">
        <v>144100</v>
      </c>
      <c r="AC948" s="30">
        <v>152900</v>
      </c>
      <c r="AD948" s="30">
        <v>170400</v>
      </c>
      <c r="AE948" s="3"/>
      <c r="AF948" s="3"/>
      <c r="AG948" s="3"/>
      <c r="AH948" s="3"/>
      <c r="AI948" s="3"/>
      <c r="AJ948" s="3"/>
      <c r="AK948" s="3"/>
      <c r="AL948" s="3"/>
      <c r="AO948" s="1" t="str">
        <f t="shared" si="226"/>
        <v/>
      </c>
      <c r="AP948" s="50"/>
      <c r="AQ948" s="50" t="str">
        <f t="shared" si="227"/>
        <v/>
      </c>
      <c r="AR948" s="50"/>
      <c r="AS948" s="1" t="str">
        <f t="shared" si="228"/>
        <v/>
      </c>
      <c r="AU948" s="1" t="str">
        <f t="shared" si="229"/>
        <v/>
      </c>
      <c r="AW948" s="1" t="str">
        <f t="shared" si="230"/>
        <v/>
      </c>
      <c r="AY948" s="1" t="str">
        <f t="shared" si="231"/>
        <v/>
      </c>
      <c r="BA948" s="1" t="str">
        <f t="shared" si="232"/>
        <v/>
      </c>
      <c r="BC948" s="1" t="str">
        <f t="shared" si="233"/>
        <v/>
      </c>
    </row>
    <row r="949" spans="3:55" hidden="1">
      <c r="C949" s="1" t="str">
        <f t="shared" si="234"/>
        <v/>
      </c>
      <c r="E949" s="1" t="str">
        <f t="shared" si="235"/>
        <v/>
      </c>
      <c r="F949" s="31">
        <v>74600</v>
      </c>
      <c r="G949" s="35">
        <v>87400</v>
      </c>
      <c r="H949" s="31">
        <v>66500</v>
      </c>
      <c r="I949" s="37">
        <v>104800</v>
      </c>
      <c r="J949" s="37"/>
      <c r="K949" s="31">
        <v>35000</v>
      </c>
      <c r="L949" s="31"/>
      <c r="M949" s="31">
        <v>35300</v>
      </c>
      <c r="N949" s="31">
        <v>36100</v>
      </c>
      <c r="O949" s="31">
        <v>37900</v>
      </c>
      <c r="P949" s="34">
        <v>41000</v>
      </c>
      <c r="Q949" s="145"/>
      <c r="R949" s="145">
        <v>42300</v>
      </c>
      <c r="S949" s="142">
        <v>44400</v>
      </c>
      <c r="T949" s="146">
        <v>51900</v>
      </c>
      <c r="U949" s="146">
        <v>56800</v>
      </c>
      <c r="V949" s="146"/>
      <c r="W949" s="30">
        <v>110700</v>
      </c>
      <c r="X949" s="30">
        <v>119700</v>
      </c>
      <c r="Y949" s="37">
        <v>132700</v>
      </c>
      <c r="Z949" s="37">
        <v>139900</v>
      </c>
      <c r="AA949" s="37"/>
      <c r="AB949" s="37">
        <v>148400</v>
      </c>
      <c r="AC949" s="30">
        <v>157500</v>
      </c>
      <c r="AD949" s="30">
        <v>175500</v>
      </c>
      <c r="AE949" s="3"/>
      <c r="AF949" s="3"/>
      <c r="AG949" s="3"/>
      <c r="AH949" s="3"/>
      <c r="AI949" s="3"/>
      <c r="AJ949" s="3"/>
      <c r="AK949" s="3"/>
      <c r="AL949" s="3"/>
      <c r="AO949" s="1" t="str">
        <f t="shared" si="226"/>
        <v/>
      </c>
      <c r="AP949" s="50"/>
      <c r="AQ949" s="50" t="str">
        <f t="shared" si="227"/>
        <v/>
      </c>
      <c r="AR949" s="50"/>
      <c r="AS949" s="1" t="str">
        <f t="shared" si="228"/>
        <v/>
      </c>
      <c r="AU949" s="1" t="str">
        <f t="shared" si="229"/>
        <v/>
      </c>
      <c r="AW949" s="1" t="str">
        <f t="shared" si="230"/>
        <v/>
      </c>
      <c r="AY949" s="1" t="str">
        <f t="shared" si="231"/>
        <v/>
      </c>
      <c r="BA949" s="1" t="str">
        <f t="shared" si="232"/>
        <v/>
      </c>
      <c r="BC949" s="1" t="str">
        <f t="shared" si="233"/>
        <v/>
      </c>
    </row>
    <row r="950" spans="3:55" hidden="1">
      <c r="C950" s="1" t="str">
        <f t="shared" si="234"/>
        <v/>
      </c>
      <c r="E950" s="1" t="str">
        <f t="shared" si="235"/>
        <v/>
      </c>
      <c r="F950" s="31">
        <v>76800</v>
      </c>
      <c r="G950" s="36">
        <v>90000</v>
      </c>
      <c r="H950" s="30">
        <v>68500</v>
      </c>
      <c r="I950" s="37">
        <v>107900</v>
      </c>
      <c r="J950" s="37"/>
      <c r="K950" s="31">
        <v>36100</v>
      </c>
      <c r="L950" s="31"/>
      <c r="M950" s="31">
        <v>36400</v>
      </c>
      <c r="N950" s="31">
        <v>37200</v>
      </c>
      <c r="O950" s="31">
        <v>39000</v>
      </c>
      <c r="P950" s="34">
        <v>42200</v>
      </c>
      <c r="Q950" s="145"/>
      <c r="R950" s="145">
        <v>43600</v>
      </c>
      <c r="S950" s="142">
        <v>45700</v>
      </c>
      <c r="T950" s="146">
        <v>53500</v>
      </c>
      <c r="U950" s="146">
        <v>58500</v>
      </c>
      <c r="V950" s="146"/>
      <c r="W950" s="30">
        <v>114000</v>
      </c>
      <c r="X950" s="30">
        <v>123300</v>
      </c>
      <c r="Y950" s="30">
        <v>136700</v>
      </c>
      <c r="Z950" s="30">
        <v>144100</v>
      </c>
      <c r="AA950" s="30"/>
      <c r="AB950" s="30">
        <v>152900</v>
      </c>
      <c r="AC950" s="37">
        <v>162200</v>
      </c>
      <c r="AD950" s="37">
        <v>180800</v>
      </c>
      <c r="AE950" s="3"/>
      <c r="AF950" s="3"/>
      <c r="AG950" s="3"/>
      <c r="AH950" s="3"/>
      <c r="AI950" s="3"/>
      <c r="AJ950" s="3"/>
      <c r="AK950" s="3"/>
      <c r="AL950" s="3"/>
      <c r="AO950" s="1" t="str">
        <f t="shared" si="226"/>
        <v/>
      </c>
      <c r="AP950" s="50"/>
      <c r="AQ950" s="50" t="str">
        <f t="shared" si="227"/>
        <v/>
      </c>
      <c r="AR950" s="50"/>
      <c r="AS950" s="1" t="str">
        <f t="shared" si="228"/>
        <v/>
      </c>
      <c r="AU950" s="1" t="str">
        <f t="shared" si="229"/>
        <v/>
      </c>
      <c r="AW950" s="1" t="str">
        <f t="shared" si="230"/>
        <v/>
      </c>
      <c r="AY950" s="1" t="str">
        <f t="shared" si="231"/>
        <v/>
      </c>
      <c r="BA950" s="1" t="str">
        <f t="shared" si="232"/>
        <v/>
      </c>
      <c r="BC950" s="1" t="str">
        <f t="shared" si="233"/>
        <v/>
      </c>
    </row>
    <row r="951" spans="3:55" hidden="1">
      <c r="C951" s="1" t="str">
        <f t="shared" si="234"/>
        <v/>
      </c>
      <c r="E951" s="1" t="str">
        <f t="shared" si="235"/>
        <v/>
      </c>
      <c r="F951" s="30">
        <v>79100</v>
      </c>
      <c r="G951" s="36">
        <v>92700</v>
      </c>
      <c r="H951" s="31">
        <v>70600</v>
      </c>
      <c r="I951" s="30">
        <v>111100</v>
      </c>
      <c r="J951" s="30"/>
      <c r="K951" s="34">
        <v>37200</v>
      </c>
      <c r="L951" s="34"/>
      <c r="M951" s="34">
        <v>37500</v>
      </c>
      <c r="N951" s="30">
        <v>38300</v>
      </c>
      <c r="O951" s="31">
        <v>40200</v>
      </c>
      <c r="P951" s="34">
        <v>43500</v>
      </c>
      <c r="Q951" s="145"/>
      <c r="R951" s="145">
        <v>44900</v>
      </c>
      <c r="S951" s="142">
        <v>47100</v>
      </c>
      <c r="T951" s="146">
        <v>55100</v>
      </c>
      <c r="U951" s="146">
        <v>60300</v>
      </c>
      <c r="V951" s="146"/>
      <c r="W951" s="30">
        <v>117400</v>
      </c>
      <c r="X951" s="30">
        <v>127000</v>
      </c>
      <c r="Y951" s="37">
        <v>140800</v>
      </c>
      <c r="Z951" s="37">
        <v>148400</v>
      </c>
      <c r="AA951" s="37"/>
      <c r="AB951" s="37">
        <v>157500</v>
      </c>
      <c r="AC951" s="37">
        <v>167100</v>
      </c>
      <c r="AD951" s="37">
        <v>186200</v>
      </c>
      <c r="AE951" s="3"/>
      <c r="AF951" s="3"/>
      <c r="AG951" s="3"/>
      <c r="AH951" s="3"/>
      <c r="AI951" s="3"/>
      <c r="AJ951" s="3"/>
      <c r="AK951" s="3"/>
      <c r="AL951" s="3"/>
      <c r="AO951" s="1" t="str">
        <f t="shared" si="226"/>
        <v/>
      </c>
      <c r="AP951" s="50"/>
      <c r="AQ951" s="50" t="str">
        <f t="shared" si="227"/>
        <v/>
      </c>
      <c r="AR951" s="50"/>
      <c r="AS951" s="1" t="str">
        <f t="shared" si="228"/>
        <v/>
      </c>
      <c r="AU951" s="1" t="str">
        <f t="shared" si="229"/>
        <v/>
      </c>
      <c r="AW951" s="1" t="str">
        <f t="shared" si="230"/>
        <v/>
      </c>
      <c r="AY951" s="1" t="str">
        <f t="shared" si="231"/>
        <v/>
      </c>
      <c r="BA951" s="1" t="str">
        <f t="shared" si="232"/>
        <v/>
      </c>
      <c r="BC951" s="1" t="str">
        <f t="shared" si="233"/>
        <v/>
      </c>
    </row>
    <row r="952" spans="3:55" hidden="1">
      <c r="C952" s="1" t="str">
        <f t="shared" si="234"/>
        <v/>
      </c>
      <c r="E952" s="1" t="str">
        <f t="shared" si="235"/>
        <v/>
      </c>
      <c r="F952" s="30">
        <v>81500</v>
      </c>
      <c r="G952" s="35">
        <v>95500</v>
      </c>
      <c r="H952" s="31">
        <v>72700</v>
      </c>
      <c r="I952" s="30">
        <v>114400</v>
      </c>
      <c r="J952" s="30"/>
      <c r="K952" s="34">
        <v>38300</v>
      </c>
      <c r="L952" s="34"/>
      <c r="M952" s="34">
        <v>38600</v>
      </c>
      <c r="N952" s="31">
        <v>39400</v>
      </c>
      <c r="O952" s="31">
        <v>41400</v>
      </c>
      <c r="P952" s="30">
        <v>44800</v>
      </c>
      <c r="Q952" s="35"/>
      <c r="R952" s="35">
        <v>46200</v>
      </c>
      <c r="S952" s="142">
        <v>48500</v>
      </c>
      <c r="T952" s="144">
        <v>56800</v>
      </c>
      <c r="U952" s="144">
        <v>62100</v>
      </c>
      <c r="V952" s="144"/>
      <c r="W952" s="37">
        <v>120900</v>
      </c>
      <c r="X952" s="37">
        <v>130800</v>
      </c>
      <c r="Y952" s="37">
        <v>145000</v>
      </c>
      <c r="Z952" s="37">
        <v>152900</v>
      </c>
      <c r="AA952" s="37"/>
      <c r="AB952" s="37">
        <v>162200</v>
      </c>
      <c r="AC952" s="30">
        <v>172100</v>
      </c>
      <c r="AD952" s="30">
        <v>191800</v>
      </c>
      <c r="AE952" s="3"/>
      <c r="AF952" s="3"/>
      <c r="AG952" s="3"/>
      <c r="AH952" s="3"/>
      <c r="AI952" s="3"/>
      <c r="AJ952" s="3"/>
      <c r="AK952" s="3"/>
      <c r="AL952" s="3"/>
      <c r="AO952" s="1" t="str">
        <f t="shared" si="226"/>
        <v/>
      </c>
      <c r="AP952" s="50"/>
      <c r="AQ952" s="50" t="str">
        <f t="shared" si="227"/>
        <v/>
      </c>
      <c r="AR952" s="50"/>
      <c r="AS952" s="1" t="str">
        <f t="shared" si="228"/>
        <v/>
      </c>
      <c r="AU952" s="1" t="str">
        <f t="shared" si="229"/>
        <v/>
      </c>
      <c r="AW952" s="1" t="str">
        <f t="shared" si="230"/>
        <v/>
      </c>
      <c r="AY952" s="1" t="str">
        <f t="shared" si="231"/>
        <v/>
      </c>
      <c r="BA952" s="1" t="str">
        <f t="shared" si="232"/>
        <v/>
      </c>
      <c r="BC952" s="1" t="str">
        <f t="shared" si="233"/>
        <v/>
      </c>
    </row>
    <row r="953" spans="3:55" hidden="1">
      <c r="C953" s="1" t="str">
        <f t="shared" si="234"/>
        <v/>
      </c>
      <c r="E953" s="1" t="str">
        <f t="shared" si="235"/>
        <v/>
      </c>
      <c r="F953" s="31">
        <v>83900</v>
      </c>
      <c r="G953" s="35">
        <v>98400</v>
      </c>
      <c r="H953" s="31">
        <v>74900</v>
      </c>
      <c r="I953" s="30">
        <v>117800</v>
      </c>
      <c r="J953" s="30"/>
      <c r="K953" s="34">
        <v>39400</v>
      </c>
      <c r="L953" s="34"/>
      <c r="M953" s="34">
        <v>39800</v>
      </c>
      <c r="N953" s="31">
        <v>40600</v>
      </c>
      <c r="O953" s="31">
        <v>42600</v>
      </c>
      <c r="P953" s="34">
        <v>46100</v>
      </c>
      <c r="Q953" s="145"/>
      <c r="R953" s="145">
        <v>47600</v>
      </c>
      <c r="S953" s="142">
        <v>50000</v>
      </c>
      <c r="T953" s="146">
        <v>58500</v>
      </c>
      <c r="U953" s="146">
        <v>64000</v>
      </c>
      <c r="V953" s="146"/>
      <c r="W953" s="37">
        <v>124500</v>
      </c>
      <c r="X953" s="37">
        <v>134700</v>
      </c>
      <c r="Y953" s="37">
        <v>149400</v>
      </c>
      <c r="Z953" s="37">
        <v>157500</v>
      </c>
      <c r="AA953" s="37"/>
      <c r="AB953" s="37">
        <v>167100</v>
      </c>
      <c r="AC953" s="30">
        <v>177300</v>
      </c>
      <c r="AD953" s="30">
        <v>197600</v>
      </c>
      <c r="AE953" s="3"/>
      <c r="AF953" s="3"/>
      <c r="AG953" s="3"/>
      <c r="AH953" s="3"/>
      <c r="AI953" s="3"/>
      <c r="AJ953" s="3"/>
      <c r="AK953" s="3"/>
      <c r="AL953" s="3"/>
      <c r="AO953" s="1" t="str">
        <f t="shared" si="226"/>
        <v/>
      </c>
      <c r="AP953" s="50"/>
      <c r="AQ953" s="50" t="str">
        <f t="shared" si="227"/>
        <v/>
      </c>
      <c r="AR953" s="50"/>
      <c r="AS953" s="1" t="str">
        <f t="shared" si="228"/>
        <v/>
      </c>
      <c r="AU953" s="1" t="str">
        <f t="shared" si="229"/>
        <v/>
      </c>
      <c r="AW953" s="1" t="str">
        <f t="shared" si="230"/>
        <v/>
      </c>
      <c r="AY953" s="1" t="str">
        <f t="shared" si="231"/>
        <v/>
      </c>
      <c r="BA953" s="1" t="str">
        <f t="shared" si="232"/>
        <v/>
      </c>
      <c r="BC953" s="1" t="str">
        <f t="shared" si="233"/>
        <v/>
      </c>
    </row>
    <row r="954" spans="3:55" hidden="1">
      <c r="C954" s="1" t="str">
        <f t="shared" si="234"/>
        <v/>
      </c>
      <c r="E954" s="1" t="str">
        <f t="shared" si="235"/>
        <v/>
      </c>
      <c r="F954" s="30">
        <v>86400</v>
      </c>
      <c r="G954" s="35">
        <v>101400</v>
      </c>
      <c r="H954" s="31">
        <v>77100</v>
      </c>
      <c r="I954" s="37">
        <v>121300</v>
      </c>
      <c r="J954" s="37"/>
      <c r="K954" s="31">
        <v>40600</v>
      </c>
      <c r="L954" s="31"/>
      <c r="M954" s="31">
        <v>41000</v>
      </c>
      <c r="N954" s="31">
        <v>41800</v>
      </c>
      <c r="O954" s="31">
        <v>43900</v>
      </c>
      <c r="P954" s="34">
        <v>47500</v>
      </c>
      <c r="Q954" s="145"/>
      <c r="R954" s="145">
        <v>49000</v>
      </c>
      <c r="S954" s="142">
        <v>51500</v>
      </c>
      <c r="T954" s="146">
        <v>60300</v>
      </c>
      <c r="U954" s="146">
        <v>65900</v>
      </c>
      <c r="V954" s="146"/>
      <c r="W954" s="37">
        <v>128200</v>
      </c>
      <c r="X954" s="37">
        <v>138700</v>
      </c>
      <c r="Y954" s="30">
        <v>153900</v>
      </c>
      <c r="Z954" s="30">
        <v>162200</v>
      </c>
      <c r="AA954" s="30"/>
      <c r="AB954" s="30">
        <v>172100</v>
      </c>
      <c r="AC954" s="30">
        <v>182600</v>
      </c>
      <c r="AD954" s="30">
        <v>203500</v>
      </c>
      <c r="AE954" s="3"/>
      <c r="AF954" s="3"/>
      <c r="AG954" s="3"/>
      <c r="AH954" s="3"/>
      <c r="AI954" s="3"/>
      <c r="AJ954" s="3"/>
      <c r="AK954" s="3"/>
      <c r="AL954" s="3"/>
      <c r="AO954" s="1" t="str">
        <f t="shared" si="226"/>
        <v/>
      </c>
      <c r="AP954" s="50"/>
      <c r="AQ954" s="50" t="str">
        <f t="shared" si="227"/>
        <v/>
      </c>
      <c r="AR954" s="50"/>
      <c r="AS954" s="1" t="str">
        <f t="shared" si="228"/>
        <v/>
      </c>
      <c r="AU954" s="1" t="str">
        <f t="shared" si="229"/>
        <v/>
      </c>
      <c r="AW954" s="1" t="str">
        <f t="shared" si="230"/>
        <v/>
      </c>
      <c r="AY954" s="1" t="str">
        <f t="shared" si="231"/>
        <v/>
      </c>
      <c r="BA954" s="1" t="str">
        <f t="shared" si="232"/>
        <v/>
      </c>
      <c r="BC954" s="1" t="str">
        <f t="shared" si="233"/>
        <v/>
      </c>
    </row>
    <row r="955" spans="3:55" hidden="1">
      <c r="C955" s="1" t="str">
        <f t="shared" si="234"/>
        <v/>
      </c>
      <c r="E955" s="1" t="str">
        <f t="shared" si="235"/>
        <v/>
      </c>
      <c r="F955" s="30">
        <v>89000</v>
      </c>
      <c r="G955" s="35">
        <v>104400</v>
      </c>
      <c r="H955" s="31">
        <v>79400</v>
      </c>
      <c r="I955" s="37">
        <v>124900</v>
      </c>
      <c r="J955" s="37"/>
      <c r="K955" s="31">
        <v>41800</v>
      </c>
      <c r="L955" s="31"/>
      <c r="M955" s="31">
        <v>42200</v>
      </c>
      <c r="N955" s="31">
        <v>43100</v>
      </c>
      <c r="O955" s="30">
        <v>45200</v>
      </c>
      <c r="P955" s="31">
        <v>48900</v>
      </c>
      <c r="Q955" s="36"/>
      <c r="R955" s="36">
        <v>50500</v>
      </c>
      <c r="S955" s="142">
        <v>53000</v>
      </c>
      <c r="T955" s="143">
        <v>62100</v>
      </c>
      <c r="U955" s="143">
        <v>67900</v>
      </c>
      <c r="V955" s="143"/>
      <c r="W955" s="30">
        <v>132000</v>
      </c>
      <c r="X955" s="30">
        <v>142900</v>
      </c>
      <c r="Y955" s="37">
        <v>158500</v>
      </c>
      <c r="Z955" s="37">
        <v>167100</v>
      </c>
      <c r="AA955" s="37"/>
      <c r="AB955" s="37">
        <v>177300</v>
      </c>
      <c r="AC955" s="30">
        <v>188100</v>
      </c>
      <c r="AD955" s="30"/>
      <c r="AE955" s="3"/>
      <c r="AF955" s="3"/>
      <c r="AG955" s="3"/>
      <c r="AH955" s="3"/>
      <c r="AI955" s="3"/>
      <c r="AJ955" s="3"/>
      <c r="AK955" s="3"/>
      <c r="AL955" s="3"/>
      <c r="AO955" s="1" t="str">
        <f t="shared" si="226"/>
        <v/>
      </c>
      <c r="AP955" s="50"/>
      <c r="AQ955" s="50" t="str">
        <f t="shared" si="227"/>
        <v/>
      </c>
      <c r="AR955" s="50"/>
      <c r="AS955" s="1" t="str">
        <f t="shared" si="228"/>
        <v/>
      </c>
      <c r="AU955" s="1" t="str">
        <f t="shared" si="229"/>
        <v/>
      </c>
      <c r="AW955" s="1" t="str">
        <f t="shared" si="230"/>
        <v/>
      </c>
      <c r="AY955" s="1" t="str">
        <f t="shared" si="231"/>
        <v/>
      </c>
      <c r="BA955" s="1" t="str">
        <f t="shared" si="232"/>
        <v/>
      </c>
      <c r="BC955" s="1" t="str">
        <f t="shared" si="233"/>
        <v/>
      </c>
    </row>
    <row r="956" spans="3:55" hidden="1">
      <c r="C956" s="1" t="str">
        <f t="shared" si="234"/>
        <v/>
      </c>
      <c r="E956" s="1" t="str">
        <f t="shared" si="235"/>
        <v/>
      </c>
      <c r="F956" s="30">
        <v>91700</v>
      </c>
      <c r="G956" s="35">
        <v>107500</v>
      </c>
      <c r="H956" s="30">
        <v>81800</v>
      </c>
      <c r="I956" s="37">
        <v>128600</v>
      </c>
      <c r="J956" s="37"/>
      <c r="K956" s="31">
        <v>43100</v>
      </c>
      <c r="L956" s="31"/>
      <c r="M956" s="31">
        <v>43500</v>
      </c>
      <c r="N956" s="31">
        <v>44400</v>
      </c>
      <c r="O956" s="31">
        <v>46600</v>
      </c>
      <c r="P956" s="30">
        <v>50400</v>
      </c>
      <c r="Q956" s="35"/>
      <c r="R956" s="35">
        <v>52000</v>
      </c>
      <c r="S956" s="142">
        <v>54600</v>
      </c>
      <c r="T956" s="144">
        <v>64000</v>
      </c>
      <c r="U956" s="144">
        <v>69900</v>
      </c>
      <c r="V956" s="144"/>
      <c r="W956" s="37">
        <v>136000</v>
      </c>
      <c r="X956" s="37">
        <v>147200</v>
      </c>
      <c r="Y956" s="37">
        <v>163300</v>
      </c>
      <c r="Z956" s="37">
        <v>172100</v>
      </c>
      <c r="AA956" s="37"/>
      <c r="AB956" s="37">
        <v>182600</v>
      </c>
      <c r="AC956" s="30">
        <v>193700</v>
      </c>
      <c r="AD956" s="30"/>
      <c r="AE956" s="3"/>
      <c r="AF956" s="3"/>
      <c r="AG956" s="3"/>
      <c r="AH956" s="3"/>
      <c r="AI956" s="3"/>
      <c r="AJ956" s="3"/>
      <c r="AK956" s="3"/>
      <c r="AL956" s="3"/>
      <c r="AO956" s="1" t="str">
        <f t="shared" si="226"/>
        <v/>
      </c>
      <c r="AP956" s="50"/>
      <c r="AQ956" s="50" t="str">
        <f t="shared" si="227"/>
        <v/>
      </c>
      <c r="AR956" s="50"/>
      <c r="AS956" s="1" t="str">
        <f t="shared" si="228"/>
        <v/>
      </c>
      <c r="AU956" s="1" t="str">
        <f t="shared" si="229"/>
        <v/>
      </c>
      <c r="AW956" s="1" t="str">
        <f t="shared" si="230"/>
        <v/>
      </c>
      <c r="AY956" s="1" t="str">
        <f t="shared" si="231"/>
        <v/>
      </c>
      <c r="BA956" s="1" t="str">
        <f t="shared" si="232"/>
        <v/>
      </c>
      <c r="BC956" s="1" t="str">
        <f t="shared" si="233"/>
        <v/>
      </c>
    </row>
    <row r="957" spans="3:55" hidden="1">
      <c r="C957" s="1" t="str">
        <f t="shared" si="234"/>
        <v/>
      </c>
      <c r="E957" s="1" t="str">
        <f t="shared" si="235"/>
        <v/>
      </c>
      <c r="F957" s="30">
        <v>94500</v>
      </c>
      <c r="G957" s="35">
        <v>110700</v>
      </c>
      <c r="H957" s="31">
        <v>84300</v>
      </c>
      <c r="I957" s="30">
        <v>132500</v>
      </c>
      <c r="J957" s="30"/>
      <c r="K957" s="31">
        <v>44400</v>
      </c>
      <c r="L957" s="31"/>
      <c r="M957" s="31">
        <v>44800</v>
      </c>
      <c r="N957" s="34">
        <v>45700</v>
      </c>
      <c r="O957" s="31">
        <v>48000</v>
      </c>
      <c r="P957" s="31">
        <v>51900</v>
      </c>
      <c r="Q957" s="36"/>
      <c r="R957" s="36">
        <v>53600</v>
      </c>
      <c r="S957" s="142">
        <v>56200</v>
      </c>
      <c r="T957" s="143">
        <v>65900</v>
      </c>
      <c r="U957" s="143">
        <v>72000</v>
      </c>
      <c r="V957" s="143"/>
      <c r="W957" s="37">
        <v>140100</v>
      </c>
      <c r="X957" s="37">
        <v>151600</v>
      </c>
      <c r="Y957" s="37">
        <v>168200</v>
      </c>
      <c r="Z957" s="37">
        <v>177300</v>
      </c>
      <c r="AA957" s="37"/>
      <c r="AB957" s="37">
        <v>188100</v>
      </c>
      <c r="AC957" s="37">
        <v>199500</v>
      </c>
      <c r="AD957" s="37"/>
      <c r="AE957" s="3"/>
      <c r="AF957" s="3"/>
      <c r="AG957" s="3"/>
      <c r="AH957" s="3"/>
      <c r="AI957" s="3"/>
      <c r="AJ957" s="3"/>
      <c r="AK957" s="3"/>
      <c r="AL957" s="3"/>
      <c r="AO957" s="1" t="str">
        <f t="shared" si="226"/>
        <v/>
      </c>
      <c r="AP957" s="50"/>
      <c r="AQ957" s="50" t="str">
        <f t="shared" si="227"/>
        <v/>
      </c>
      <c r="AR957" s="50"/>
      <c r="AS957" s="1" t="str">
        <f t="shared" si="228"/>
        <v/>
      </c>
      <c r="AU957" s="1" t="str">
        <f t="shared" si="229"/>
        <v/>
      </c>
      <c r="AW957" s="1" t="str">
        <f t="shared" si="230"/>
        <v/>
      </c>
      <c r="AY957" s="1" t="str">
        <f t="shared" si="231"/>
        <v/>
      </c>
      <c r="BA957" s="1" t="str">
        <f t="shared" si="232"/>
        <v/>
      </c>
      <c r="BC957" s="1" t="str">
        <f t="shared" si="233"/>
        <v/>
      </c>
    </row>
    <row r="958" spans="3:55" hidden="1">
      <c r="C958" s="1" t="str">
        <f t="shared" si="234"/>
        <v/>
      </c>
      <c r="E958" s="1" t="str">
        <f t="shared" si="235"/>
        <v/>
      </c>
      <c r="F958" s="30">
        <v>97300</v>
      </c>
      <c r="G958" s="35">
        <v>114000</v>
      </c>
      <c r="H958" s="31">
        <v>86800</v>
      </c>
      <c r="I958" s="30">
        <v>136500</v>
      </c>
      <c r="J958" s="30"/>
      <c r="K958" s="31">
        <v>45700</v>
      </c>
      <c r="L958" s="31"/>
      <c r="M958" s="31">
        <v>46100</v>
      </c>
      <c r="N958" s="30">
        <v>47100</v>
      </c>
      <c r="O958" s="31">
        <v>49400</v>
      </c>
      <c r="P958" s="31">
        <v>53500</v>
      </c>
      <c r="Q958" s="36"/>
      <c r="R958" s="36">
        <v>55200</v>
      </c>
      <c r="S958" s="142">
        <v>57900</v>
      </c>
      <c r="T958" s="143">
        <v>67900</v>
      </c>
      <c r="U958" s="143">
        <v>74200</v>
      </c>
      <c r="V958" s="143"/>
      <c r="W958" s="37">
        <v>144300</v>
      </c>
      <c r="X958" s="37">
        <v>156100</v>
      </c>
      <c r="Y958" s="37">
        <v>173200</v>
      </c>
      <c r="Z958" s="37">
        <v>182600</v>
      </c>
      <c r="AA958" s="37"/>
      <c r="AB958" s="37">
        <v>193700</v>
      </c>
      <c r="AC958" s="31"/>
      <c r="AD958" s="31"/>
      <c r="AE958" s="3"/>
      <c r="AF958" s="3"/>
      <c r="AG958" s="3"/>
      <c r="AH958" s="3"/>
      <c r="AI958" s="3"/>
      <c r="AJ958" s="3"/>
      <c r="AK958" s="3"/>
      <c r="AL958" s="3"/>
      <c r="AO958" s="1" t="str">
        <f t="shared" si="226"/>
        <v/>
      </c>
      <c r="AP958" s="50"/>
      <c r="AQ958" s="50" t="str">
        <f t="shared" si="227"/>
        <v/>
      </c>
      <c r="AR958" s="50"/>
      <c r="AS958" s="1" t="str">
        <f t="shared" si="228"/>
        <v/>
      </c>
      <c r="AU958" s="1" t="str">
        <f t="shared" si="229"/>
        <v/>
      </c>
      <c r="AW958" s="1" t="str">
        <f t="shared" si="230"/>
        <v/>
      </c>
      <c r="AY958" s="1" t="str">
        <f t="shared" si="231"/>
        <v/>
      </c>
      <c r="BA958" s="1" t="str">
        <f t="shared" si="232"/>
        <v/>
      </c>
      <c r="BC958" s="1" t="str">
        <f t="shared" si="233"/>
        <v/>
      </c>
    </row>
    <row r="959" spans="3:55" hidden="1">
      <c r="C959" s="1" t="str">
        <f t="shared" si="234"/>
        <v/>
      </c>
      <c r="E959" s="1" t="str">
        <f t="shared" si="235"/>
        <v/>
      </c>
      <c r="F959" s="30">
        <v>100200</v>
      </c>
      <c r="G959" s="35">
        <v>117400</v>
      </c>
      <c r="H959" s="30">
        <v>89400</v>
      </c>
      <c r="I959" s="37">
        <v>140600</v>
      </c>
      <c r="J959" s="37"/>
      <c r="K959" s="31">
        <v>47100</v>
      </c>
      <c r="L959" s="31"/>
      <c r="M959" s="31">
        <v>47500</v>
      </c>
      <c r="N959" s="34">
        <v>48500</v>
      </c>
      <c r="O959" s="31">
        <v>50900</v>
      </c>
      <c r="P959" s="31">
        <v>55100</v>
      </c>
      <c r="Q959" s="36"/>
      <c r="R959" s="36">
        <v>56900</v>
      </c>
      <c r="S959" s="142">
        <v>59600</v>
      </c>
      <c r="T959" s="143">
        <v>69900</v>
      </c>
      <c r="U959" s="143">
        <v>76400</v>
      </c>
      <c r="V959" s="143"/>
      <c r="W959" s="37">
        <v>148600</v>
      </c>
      <c r="X959" s="37">
        <v>160800</v>
      </c>
      <c r="Y959" s="30">
        <v>178400</v>
      </c>
      <c r="Z959" s="30">
        <v>188100</v>
      </c>
      <c r="AA959" s="30"/>
      <c r="AB959" s="30">
        <v>199500</v>
      </c>
      <c r="AC959" s="31"/>
      <c r="AD959" s="31"/>
      <c r="AE959" s="3"/>
      <c r="AF959" s="3"/>
      <c r="AG959" s="3"/>
      <c r="AH959" s="3"/>
      <c r="AI959" s="3"/>
      <c r="AJ959" s="3"/>
      <c r="AK959" s="3"/>
      <c r="AL959" s="3"/>
      <c r="AO959" s="1" t="str">
        <f t="shared" si="226"/>
        <v/>
      </c>
      <c r="AP959" s="50"/>
      <c r="AQ959" s="50" t="str">
        <f t="shared" si="227"/>
        <v/>
      </c>
      <c r="AR959" s="50"/>
      <c r="AS959" s="1" t="str">
        <f t="shared" si="228"/>
        <v/>
      </c>
      <c r="AU959" s="1" t="str">
        <f t="shared" si="229"/>
        <v/>
      </c>
      <c r="AW959" s="1" t="str">
        <f t="shared" si="230"/>
        <v/>
      </c>
      <c r="AY959" s="1" t="str">
        <f t="shared" si="231"/>
        <v/>
      </c>
      <c r="BA959" s="1" t="str">
        <f t="shared" si="232"/>
        <v/>
      </c>
      <c r="BC959" s="1" t="str">
        <f t="shared" si="233"/>
        <v/>
      </c>
    </row>
    <row r="960" spans="3:55" hidden="1">
      <c r="C960" s="1" t="str">
        <f t="shared" si="234"/>
        <v/>
      </c>
      <c r="E960" s="1" t="str">
        <f t="shared" si="235"/>
        <v/>
      </c>
      <c r="F960" s="30">
        <v>103200</v>
      </c>
      <c r="G960" s="35">
        <v>120900</v>
      </c>
      <c r="H960" s="30">
        <v>92100</v>
      </c>
      <c r="I960" s="37">
        <v>144800</v>
      </c>
      <c r="J960" s="37"/>
      <c r="K960" s="31">
        <v>48500</v>
      </c>
      <c r="L960" s="31"/>
      <c r="M960" s="31">
        <v>48900</v>
      </c>
      <c r="N960" s="34">
        <v>50000</v>
      </c>
      <c r="O960" s="31">
        <v>52400</v>
      </c>
      <c r="P960" s="31">
        <v>56800</v>
      </c>
      <c r="Q960" s="36"/>
      <c r="R960" s="36">
        <v>58600</v>
      </c>
      <c r="S960" s="142">
        <v>61400</v>
      </c>
      <c r="T960" s="143">
        <v>72000</v>
      </c>
      <c r="U960" s="143">
        <v>78700</v>
      </c>
      <c r="V960" s="143"/>
      <c r="W960" s="37">
        <v>153100</v>
      </c>
      <c r="X960" s="37">
        <v>165600</v>
      </c>
      <c r="Y960" s="37">
        <v>183800</v>
      </c>
      <c r="Z960" s="37">
        <v>193700</v>
      </c>
      <c r="AA960" s="37"/>
      <c r="AB960" s="37"/>
      <c r="AC960" s="148"/>
      <c r="AD960" s="148"/>
      <c r="AE960" s="3"/>
      <c r="AF960" s="3"/>
      <c r="AG960" s="3"/>
      <c r="AH960" s="3"/>
      <c r="AI960" s="3"/>
      <c r="AJ960" s="3"/>
      <c r="AK960" s="3"/>
      <c r="AL960" s="3"/>
      <c r="AO960" s="1" t="str">
        <f t="shared" si="226"/>
        <v/>
      </c>
      <c r="AP960" s="50"/>
      <c r="AQ960" s="50" t="str">
        <f t="shared" si="227"/>
        <v/>
      </c>
      <c r="AR960" s="50"/>
      <c r="AS960" s="1" t="str">
        <f t="shared" si="228"/>
        <v/>
      </c>
      <c r="AU960" s="1" t="str">
        <f t="shared" si="229"/>
        <v/>
      </c>
      <c r="AW960" s="1" t="str">
        <f t="shared" si="230"/>
        <v/>
      </c>
      <c r="AY960" s="1" t="str">
        <f t="shared" si="231"/>
        <v/>
      </c>
      <c r="BA960" s="1" t="str">
        <f t="shared" si="232"/>
        <v/>
      </c>
      <c r="BC960" s="1" t="str">
        <f t="shared" si="233"/>
        <v/>
      </c>
    </row>
    <row r="961" spans="1:55" hidden="1">
      <c r="C961" s="1" t="str">
        <f t="shared" si="234"/>
        <v/>
      </c>
      <c r="E961" s="1" t="str">
        <f t="shared" si="235"/>
        <v/>
      </c>
      <c r="F961" s="30">
        <v>106300</v>
      </c>
      <c r="G961" s="145">
        <v>124500</v>
      </c>
      <c r="H961" s="31">
        <v>94900</v>
      </c>
      <c r="I961" s="37">
        <v>149100</v>
      </c>
      <c r="J961" s="37"/>
      <c r="K961" s="31">
        <v>50000</v>
      </c>
      <c r="L961" s="31"/>
      <c r="M961" s="31">
        <v>50400</v>
      </c>
      <c r="N961" s="34">
        <v>51500</v>
      </c>
      <c r="O961" s="30">
        <v>54000</v>
      </c>
      <c r="P961" s="31">
        <v>58500</v>
      </c>
      <c r="Q961" s="36"/>
      <c r="R961" s="36">
        <v>60400</v>
      </c>
      <c r="S961" s="142">
        <v>63200</v>
      </c>
      <c r="T961" s="143">
        <v>74200</v>
      </c>
      <c r="U961" s="143">
        <v>81100</v>
      </c>
      <c r="V961" s="143"/>
      <c r="W961" s="37">
        <v>157700</v>
      </c>
      <c r="X961" s="37">
        <v>170600</v>
      </c>
      <c r="Y961" s="30">
        <v>189300</v>
      </c>
      <c r="Z961" s="30">
        <v>199500</v>
      </c>
      <c r="AA961" s="30"/>
      <c r="AB961" s="30"/>
      <c r="AC961" s="148"/>
      <c r="AD961" s="148"/>
      <c r="AE961" s="3"/>
      <c r="AF961" s="3"/>
      <c r="AG961" s="3"/>
      <c r="AH961" s="3"/>
      <c r="AI961" s="3"/>
      <c r="AJ961" s="3"/>
      <c r="AK961" s="3"/>
      <c r="AL961" s="3"/>
      <c r="AO961" s="1" t="str">
        <f t="shared" si="226"/>
        <v/>
      </c>
      <c r="AP961" s="50"/>
      <c r="AQ961" s="50" t="str">
        <f t="shared" si="227"/>
        <v/>
      </c>
      <c r="AR961" s="50"/>
      <c r="AS961" s="1" t="str">
        <f t="shared" si="228"/>
        <v/>
      </c>
      <c r="AU961" s="1" t="str">
        <f t="shared" si="229"/>
        <v/>
      </c>
      <c r="AW961" s="1" t="str">
        <f t="shared" si="230"/>
        <v/>
      </c>
      <c r="AY961" s="1" t="str">
        <f t="shared" si="231"/>
        <v/>
      </c>
      <c r="BA961" s="1" t="str">
        <f t="shared" si="232"/>
        <v/>
      </c>
      <c r="BC961" s="1" t="str">
        <f t="shared" si="233"/>
        <v/>
      </c>
    </row>
    <row r="962" spans="1:55" hidden="1">
      <c r="C962" s="1" t="str">
        <f t="shared" si="234"/>
        <v/>
      </c>
      <c r="E962" s="1" t="str">
        <f t="shared" si="235"/>
        <v/>
      </c>
      <c r="F962" s="30">
        <v>109500</v>
      </c>
      <c r="G962" s="35">
        <v>128200</v>
      </c>
      <c r="H962" s="30">
        <v>97700</v>
      </c>
      <c r="I962" s="30">
        <v>153600</v>
      </c>
      <c r="J962" s="30"/>
      <c r="K962" s="31">
        <v>51500</v>
      </c>
      <c r="L962" s="31"/>
      <c r="M962" s="31">
        <v>51900</v>
      </c>
      <c r="N962" s="34">
        <v>53000</v>
      </c>
      <c r="O962" s="33">
        <v>55600</v>
      </c>
      <c r="P962" s="31">
        <v>60300</v>
      </c>
      <c r="Q962" s="36"/>
      <c r="R962" s="36">
        <v>62200</v>
      </c>
      <c r="S962" s="142">
        <v>65100</v>
      </c>
      <c r="T962" s="143">
        <v>76400</v>
      </c>
      <c r="U962" s="143">
        <v>83500</v>
      </c>
      <c r="V962" s="143"/>
      <c r="W962" s="37">
        <v>162400</v>
      </c>
      <c r="X962" s="37">
        <v>175700</v>
      </c>
      <c r="Y962" s="37">
        <v>195000</v>
      </c>
      <c r="Z962" s="37"/>
      <c r="AA962" s="37"/>
      <c r="AB962" s="37"/>
      <c r="AC962" s="148"/>
      <c r="AD962" s="148"/>
      <c r="AE962" s="3"/>
      <c r="AF962" s="3"/>
      <c r="AG962" s="3"/>
      <c r="AH962" s="3"/>
      <c r="AI962" s="3"/>
      <c r="AJ962" s="3"/>
      <c r="AK962" s="3"/>
      <c r="AL962" s="3"/>
      <c r="AO962" s="1" t="str">
        <f t="shared" si="226"/>
        <v/>
      </c>
      <c r="AP962" s="50"/>
      <c r="AQ962" s="50" t="str">
        <f t="shared" si="227"/>
        <v/>
      </c>
      <c r="AR962" s="50"/>
      <c r="AS962" s="1" t="str">
        <f t="shared" si="228"/>
        <v/>
      </c>
      <c r="AU962" s="1" t="str">
        <f t="shared" si="229"/>
        <v/>
      </c>
      <c r="AW962" s="1" t="str">
        <f t="shared" si="230"/>
        <v/>
      </c>
      <c r="AY962" s="1" t="str">
        <f t="shared" si="231"/>
        <v/>
      </c>
      <c r="BA962" s="1" t="str">
        <f t="shared" si="232"/>
        <v/>
      </c>
      <c r="BC962" s="1" t="str">
        <f t="shared" si="233"/>
        <v/>
      </c>
    </row>
    <row r="963" spans="1:55" hidden="1">
      <c r="A963" s="3"/>
      <c r="B963" s="3"/>
      <c r="C963" s="1" t="str">
        <f t="shared" si="234"/>
        <v/>
      </c>
      <c r="D963" s="3"/>
      <c r="E963" s="1" t="str">
        <f t="shared" si="235"/>
        <v/>
      </c>
      <c r="F963" s="34">
        <v>112800</v>
      </c>
      <c r="G963" s="35">
        <v>132000</v>
      </c>
      <c r="H963" s="30">
        <v>100600</v>
      </c>
      <c r="I963" s="30">
        <v>158200</v>
      </c>
      <c r="J963" s="30"/>
      <c r="K963" s="31">
        <v>53000</v>
      </c>
      <c r="L963" s="31"/>
      <c r="M963" s="31">
        <v>53500</v>
      </c>
      <c r="N963" s="34">
        <v>54600</v>
      </c>
      <c r="O963" s="33">
        <v>57300</v>
      </c>
      <c r="P963" s="31">
        <v>62100</v>
      </c>
      <c r="Q963" s="36"/>
      <c r="R963" s="36">
        <v>64100</v>
      </c>
      <c r="S963" s="142">
        <v>67100</v>
      </c>
      <c r="T963" s="143">
        <v>78700</v>
      </c>
      <c r="U963" s="143">
        <v>86000</v>
      </c>
      <c r="V963" s="143"/>
      <c r="W963" s="37">
        <v>167300</v>
      </c>
      <c r="X963" s="37">
        <v>181000</v>
      </c>
      <c r="Y963" s="31"/>
      <c r="Z963" s="31"/>
      <c r="AA963" s="31"/>
      <c r="AB963" s="31"/>
      <c r="AC963" s="148"/>
      <c r="AD963" s="148"/>
      <c r="AE963" s="3"/>
      <c r="AF963" s="3"/>
      <c r="AG963" s="3"/>
      <c r="AH963" s="3"/>
      <c r="AI963" s="3"/>
      <c r="AJ963" s="3"/>
      <c r="AK963" s="3"/>
      <c r="AL963" s="3"/>
      <c r="AO963" s="1" t="str">
        <f t="shared" si="226"/>
        <v/>
      </c>
      <c r="AP963" s="50"/>
      <c r="AQ963" s="50" t="str">
        <f t="shared" si="227"/>
        <v/>
      </c>
      <c r="AR963" s="50"/>
      <c r="AS963" s="1" t="str">
        <f t="shared" si="228"/>
        <v/>
      </c>
      <c r="AU963" s="1" t="str">
        <f t="shared" si="229"/>
        <v/>
      </c>
      <c r="AW963" s="1" t="str">
        <f t="shared" si="230"/>
        <v/>
      </c>
      <c r="AY963" s="1" t="str">
        <f t="shared" si="231"/>
        <v/>
      </c>
      <c r="BA963" s="1" t="str">
        <f t="shared" si="232"/>
        <v/>
      </c>
      <c r="BC963" s="1" t="str">
        <f t="shared" si="233"/>
        <v/>
      </c>
    </row>
    <row r="964" spans="1:55" hidden="1">
      <c r="A964" s="3"/>
      <c r="B964" s="3"/>
      <c r="C964" s="1" t="str">
        <f t="shared" si="234"/>
        <v/>
      </c>
      <c r="D964" s="3"/>
      <c r="E964" s="1" t="str">
        <f t="shared" si="235"/>
        <v/>
      </c>
      <c r="F964" s="30">
        <v>116200</v>
      </c>
      <c r="G964" s="35">
        <v>136000</v>
      </c>
      <c r="H964" s="30">
        <v>103600</v>
      </c>
      <c r="I964" s="37">
        <v>162900</v>
      </c>
      <c r="J964" s="37"/>
      <c r="K964" s="31">
        <v>54600</v>
      </c>
      <c r="L964" s="31"/>
      <c r="M964" s="31">
        <v>55100</v>
      </c>
      <c r="N964" s="31">
        <v>56200</v>
      </c>
      <c r="O964" s="33">
        <v>59000</v>
      </c>
      <c r="P964" s="31">
        <v>64000</v>
      </c>
      <c r="Q964" s="36"/>
      <c r="R964" s="36">
        <v>66000</v>
      </c>
      <c r="S964" s="142">
        <v>69100</v>
      </c>
      <c r="T964" s="143">
        <v>81100</v>
      </c>
      <c r="U964" s="143">
        <v>88600</v>
      </c>
      <c r="V964" s="143"/>
      <c r="W964" s="37">
        <v>172300</v>
      </c>
      <c r="X964" s="37">
        <v>186400</v>
      </c>
      <c r="Y964" s="31"/>
      <c r="Z964" s="31"/>
      <c r="AA964" s="31"/>
      <c r="AB964" s="31"/>
      <c r="AC964" s="148"/>
      <c r="AD964" s="148"/>
      <c r="AE964" s="3"/>
      <c r="AF964" s="3"/>
      <c r="AG964" s="3"/>
      <c r="AH964" s="3"/>
      <c r="AI964" s="3"/>
      <c r="AJ964" s="3"/>
      <c r="AK964" s="3"/>
      <c r="AL964" s="3"/>
      <c r="AO964" s="1" t="str">
        <f t="shared" si="226"/>
        <v/>
      </c>
      <c r="AP964" s="50"/>
      <c r="AQ964" s="50" t="str">
        <f t="shared" si="227"/>
        <v/>
      </c>
      <c r="AR964" s="50"/>
      <c r="AS964" s="1" t="str">
        <f t="shared" si="228"/>
        <v/>
      </c>
      <c r="AU964" s="1" t="str">
        <f t="shared" si="229"/>
        <v/>
      </c>
      <c r="AW964" s="1" t="str">
        <f t="shared" si="230"/>
        <v/>
      </c>
      <c r="AY964" s="1" t="str">
        <f t="shared" si="231"/>
        <v/>
      </c>
      <c r="BA964" s="1" t="str">
        <f t="shared" si="232"/>
        <v/>
      </c>
      <c r="BC964" s="1" t="str">
        <f t="shared" si="233"/>
        <v/>
      </c>
    </row>
    <row r="965" spans="1:55" hidden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N965" s="50"/>
      <c r="AO965" s="1" t="str">
        <f t="shared" si="226"/>
        <v/>
      </c>
      <c r="AP965" s="50"/>
      <c r="AQ965" s="50" t="str">
        <f t="shared" si="227"/>
        <v/>
      </c>
      <c r="AS965" s="1" t="str">
        <f t="shared" si="228"/>
        <v/>
      </c>
      <c r="AU965" s="1" t="str">
        <f t="shared" si="229"/>
        <v/>
      </c>
      <c r="AW965" s="1" t="str">
        <f t="shared" si="230"/>
        <v/>
      </c>
      <c r="AY965" s="1" t="str">
        <f t="shared" si="231"/>
        <v/>
      </c>
      <c r="BA965" s="1" t="str">
        <f t="shared" si="232"/>
        <v/>
      </c>
      <c r="BC965" s="1" t="str">
        <f t="shared" si="233"/>
        <v/>
      </c>
    </row>
    <row r="966" spans="1:55" hidden="1">
      <c r="AO966" s="1" t="str">
        <f t="shared" si="226"/>
        <v/>
      </c>
      <c r="AQ966" s="50" t="str">
        <f t="shared" si="227"/>
        <v/>
      </c>
      <c r="AS966" s="1" t="str">
        <f t="shared" si="228"/>
        <v/>
      </c>
      <c r="AU966" s="1" t="str">
        <f t="shared" si="229"/>
        <v/>
      </c>
      <c r="AW966" s="1" t="str">
        <f t="shared" si="230"/>
        <v/>
      </c>
      <c r="AY966" s="1" t="str">
        <f t="shared" si="231"/>
        <v/>
      </c>
      <c r="BA966" s="1" t="str">
        <f t="shared" si="232"/>
        <v/>
      </c>
      <c r="BC966" s="1" t="str">
        <f t="shared" si="233"/>
        <v/>
      </c>
    </row>
    <row r="967" spans="1:55" hidden="1">
      <c r="AQ967" s="50" t="str">
        <f t="shared" si="227"/>
        <v/>
      </c>
      <c r="AU967" s="1" t="str">
        <f t="shared" si="229"/>
        <v/>
      </c>
      <c r="AW967" s="1" t="str">
        <f t="shared" si="230"/>
        <v/>
      </c>
      <c r="AY967" s="1" t="str">
        <f t="shared" si="231"/>
        <v/>
      </c>
      <c r="BA967" s="1" t="str">
        <f t="shared" si="232"/>
        <v/>
      </c>
      <c r="BC967" s="1" t="str">
        <f t="shared" si="233"/>
        <v/>
      </c>
    </row>
    <row r="968" spans="1:55" hidden="1"/>
    <row r="969" spans="1:55" hidden="1"/>
    <row r="970" spans="1:55" hidden="1">
      <c r="AP970" s="161" t="e">
        <f>IF(AND($N$26="Fix Pay"),"0",$O$26*$H$5)</f>
        <v>#VALUE!</v>
      </c>
      <c r="AQ970" s="1" t="str">
        <f>IF(AND($N$26="Fix Pay"),$I$26,$P$26)</f>
        <v/>
      </c>
      <c r="AT970" s="161" t="e">
        <f>IF(AND($S$26="Fix Pay"),"0",$T$26*$H$5)</f>
        <v>#VALUE!</v>
      </c>
      <c r="AU970" s="1" t="str">
        <f>IF(AND($S$26="Fix Pay"),$I$26,$U$26)</f>
        <v/>
      </c>
      <c r="AX970" s="165" t="e">
        <f>IF(AND($X$26="Fix Pay"),"0",$Y$26*$H$5)</f>
        <v>#VALUE!</v>
      </c>
      <c r="AY970" s="1" t="str">
        <f>IF(AND($X$26="Fix Pay"),$I$26,$Z$26)</f>
        <v/>
      </c>
      <c r="BB970" s="165" t="e">
        <f>IF(AND($AC$26="Fix Pay"),"0",$AD$26*$H$5)</f>
        <v>#VALUE!</v>
      </c>
      <c r="BC970" s="1" t="str">
        <f>IF(AND($AC$26="Fix Pay"),$I$26,$AE$26)</f>
        <v/>
      </c>
    </row>
    <row r="971" spans="1:55" ht="15" hidden="1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40" t="s">
        <v>46</v>
      </c>
      <c r="L971" s="340"/>
      <c r="M971" s="340"/>
      <c r="N971" s="340"/>
      <c r="O971" s="340"/>
      <c r="P971" s="340"/>
      <c r="Q971" s="340"/>
      <c r="R971" s="340"/>
      <c r="S971" s="340"/>
      <c r="T971" s="340"/>
      <c r="U971" s="340"/>
      <c r="V971" s="245"/>
      <c r="W971" s="341" t="s">
        <v>47</v>
      </c>
      <c r="X971" s="341"/>
      <c r="Y971" s="341"/>
      <c r="Z971" s="341"/>
      <c r="AA971" s="341"/>
      <c r="AB971" s="341"/>
      <c r="AC971" s="341"/>
      <c r="AD971" s="341"/>
      <c r="AE971" s="342" t="s">
        <v>48</v>
      </c>
      <c r="AF971" s="342"/>
      <c r="AG971" s="342"/>
      <c r="AH971" s="342"/>
      <c r="AI971" s="342"/>
      <c r="AJ971" s="3"/>
      <c r="AK971" s="3"/>
      <c r="AL971" s="3"/>
      <c r="AO971" s="1" t="str">
        <f>AQ971</f>
        <v/>
      </c>
      <c r="AP971" s="162" t="str">
        <f>IF(AND($O$26=""),"",ROUND(AP970,0))</f>
        <v/>
      </c>
      <c r="AQ971" s="50" t="str">
        <f>IF($AQ$970=4200,F974,IF($AQ$970=4800,G974,IF($AQ$970="5400A",I974,IF($AQ$970=3600,H974,IF($AQ$970=1700,K974,IF($AQ$970=1750,M974,IF($AQ$970=1900,N974,IF($AQ$970=2000,O974,IF($AQ$970="2400A",P974,IF($AQ$970="2400B",R974,IF($AQ$970="2400C",S974,IF($AQ$970="2800A",T974,IF($AQ$970="2800B",U974,IF($AQ$970="5400B",W974,IF($AQ$970=6000,X974,IF($AQ$970=6600,Y974,IF($AQ$970=6800,Z974,IF($AQ$970=7200,AB974,IF($AQ$970=7600,AC974,IF($AQ$970=8200,AD974,IF($AQ$970=8700,AE974,IF($AQ$970=8900,AG974,IF($AQ$970=9500,AH974,IF($AQ$970=10000,AI974,""))))))))))))))))))))))))</f>
        <v/>
      </c>
      <c r="AR971" s="50"/>
      <c r="AS971" s="1" t="str">
        <f>AU971</f>
        <v/>
      </c>
      <c r="AT971" s="162" t="str">
        <f>IF(AND($T$26=""),"",ROUND(AT970,0))</f>
        <v/>
      </c>
      <c r="AU971" s="1" t="str">
        <f>IF($AU$970=4200,F974,IF($AU$970=4800,G974,IF($AU$970="5400A",I974,IF($AU$970=3600,H974,IF($AU$970=1700,K974,IF($AU$970=1750,M974,IF($AU$970=1900,N974,IF($AU$970=2000,O974,IF($AU$970="2400A",P974,IF($AU$970="2400B",R974,IF($AU$970="2400C",S974,IF($AU$970="2800A",T974,IF($AU$970="2800B",U974,IF($AU$970="5400B",W974,IF($AU$970=6000,X974,IF($AU$970=6600,Y974,IF($AU$970=6800,Z974,IF($AU$970=7200,AB974,IF($AU$970=7600,AC974,IF($AU$970=8200,AD974,IF($AU$970=8700,AE974,IF($AU$970=8900,AG974,IF($AU$970=9500,AH974,IF($AU$970=10000,AI974,""))))))))))))))))))))))))</f>
        <v/>
      </c>
      <c r="AW971" s="1" t="str">
        <f>AY971</f>
        <v/>
      </c>
      <c r="AX971" s="162" t="str">
        <f>IF(AND($Y$26=""),"",ROUND(AX970,0))</f>
        <v/>
      </c>
      <c r="AY971" s="1" t="str">
        <f>IF($AY$970=4200,F974,IF($AY$970=4800,G974,IF($AY$970="5400A",I974,IF($AY$970=3600,H974,IF($AY$970=1700,K974,IF($AY$970=1750,M974,IF($AY$970=1900,N974,IF($AY$970=2000,O974,IF($AY$970="2400A",P974,IF($AY$970="2400B",R974,IF($AY$970="2400C",S974,IF($AY$970="2800A",T974,IF($AY$970="2800B",U974,IF($AY$970="5400B",W974,IF($AY$970=6000,X974,IF($AY$970=6600,Y974,IF($AY$970=6800,Z974,IF($AY$970=7200,AB974,IF($AY$970=7600,AC974,IF($AY$970=8200,AD974,IF($AY$970=8700,AE974,IF($AY$970=8900,AG974,IF($AY$970=9500,AH974,IF($AY$970=10000,AI974,""))))))))))))))))))))))))</f>
        <v/>
      </c>
      <c r="BA971" s="1" t="str">
        <f>BC971</f>
        <v/>
      </c>
      <c r="BB971" s="162" t="str">
        <f>IF(AND($AD$26=""),"",ROUND(BB970,0))</f>
        <v/>
      </c>
      <c r="BC971" s="1" t="str">
        <f>IF($BC$970=4200,F974,IF($BC$970=4800,G974,IF($BC$970="5400A",I974,IF($BC$970=3600,H974,IF($BC$970=1700,K974,IF($BC$970=1750,M974,IF($BC$970=1900,N974,IF($BC$970=2000,O974,IF($BC$970="2400A",P974,IF($BC$970="2400B",R974,IF($BC$970="2400C",S974,IF($BC$970="2800A",T974,IF($BC$970="2800B",U974,IF($BC$970="5400B",W974,IF($BC$970=6000,X974,IF($BC$970=6600,Y974,IF($BC$970=6800,Z974,IF($BC$970=7200,AB974,IF($BC$970=7600,AC974,IF($BC$970=8200,AD974,IF($BC$970=8700,AE974,IF($BC$970=8900,AG974,IF($BC$970=9500,AH974,IF($BC$970=10000,AI974,""))))))))))))))))))))))))</f>
        <v/>
      </c>
    </row>
    <row r="972" spans="1:55" ht="15" hidden="1" customHeight="1">
      <c r="E972" s="1">
        <f>IF(AND(F26="Fix Pay"),I26,I26)</f>
        <v>0</v>
      </c>
      <c r="F972" s="5"/>
      <c r="G972" s="344" t="s">
        <v>45</v>
      </c>
      <c r="H972" s="344"/>
      <c r="I972" s="6"/>
      <c r="J972" s="42"/>
      <c r="K972" s="28">
        <v>1700</v>
      </c>
      <c r="L972" s="28"/>
      <c r="M972" s="28">
        <v>1750</v>
      </c>
      <c r="N972" s="141">
        <v>1900</v>
      </c>
      <c r="O972" s="39">
        <v>2000</v>
      </c>
      <c r="P972" s="39" t="s">
        <v>74</v>
      </c>
      <c r="Q972" s="39"/>
      <c r="R972" s="39" t="s">
        <v>75</v>
      </c>
      <c r="S972" s="39" t="s">
        <v>76</v>
      </c>
      <c r="T972" s="40" t="s">
        <v>77</v>
      </c>
      <c r="U972" s="40" t="s">
        <v>78</v>
      </c>
      <c r="V972" s="40"/>
      <c r="W972" s="38" t="s">
        <v>80</v>
      </c>
      <c r="X972" s="38">
        <v>6000</v>
      </c>
      <c r="Y972" s="39">
        <v>6600</v>
      </c>
      <c r="Z972" s="39">
        <v>6800</v>
      </c>
      <c r="AA972" s="39"/>
      <c r="AB972" s="39">
        <v>7200</v>
      </c>
      <c r="AC972" s="38">
        <v>7600</v>
      </c>
      <c r="AD972" s="38">
        <v>8200</v>
      </c>
      <c r="AE972" s="39">
        <v>8700</v>
      </c>
      <c r="AF972" s="39"/>
      <c r="AG972" s="39">
        <v>8900</v>
      </c>
      <c r="AH972" s="39">
        <v>9500</v>
      </c>
      <c r="AI972" s="40">
        <v>10000</v>
      </c>
      <c r="AJ972" s="3"/>
      <c r="AK972" s="3"/>
      <c r="AL972" s="3"/>
      <c r="AO972" s="1" t="str">
        <f t="shared" ref="AO972:AO1015" si="236">AQ972</f>
        <v/>
      </c>
      <c r="AP972" s="163" t="str">
        <f>IF(AND(AP971&lt;=AQ971),AQ971,INDEX(AO971:AO1016,MATCH(AP971,AQ971:AQ1016)+(LOOKUP(AP971,AQ971:AQ1016)&lt;&gt;AP971)))</f>
        <v/>
      </c>
      <c r="AQ972" s="50" t="str">
        <f t="shared" ref="AQ972:AQ1015" si="237">IF($AQ$970=4200,F975,IF($AQ$970=4800,G975,IF($AQ$970="5400A",I975,IF($AQ$970=3600,H975,IF($AQ$970=1700,K975,IF($AQ$970=1750,M975,IF($AQ$970=1900,N975,IF($AQ$970=2000,O975,IF($AQ$970="2400A",P975,IF($AQ$970="2400B",R975,IF($AQ$970="2400C",S975,IF($AQ$970="2800A",T975,IF($AQ$970="2800B",U975,IF($AQ$970="5400B",W975,IF($AQ$970=6000,X975,IF($AQ$970=6600,Y975,IF($AQ$970=6800,Z975,IF($AQ$970=7200,AB975,IF($AQ$970=7600,AC975,IF($AQ$970=8200,AD975,IF($AQ$970=8700,AE975,IF($AQ$970=8900,AG975,IF($AQ$970=9500,AH975,IF($AQ$970=10000,AI975,""))))))))))))))))))))))))</f>
        <v/>
      </c>
      <c r="AR972" s="50"/>
      <c r="AS972" s="1" t="str">
        <f t="shared" ref="AS972:AS1015" si="238">AU972</f>
        <v/>
      </c>
      <c r="AT972" s="163" t="str">
        <f>IF(AND(AT971&lt;=AU971),AU971,INDEX(AS971:AS1016,MATCH(AT971,AU971:AU1016)+(LOOKUP(AT971,AU971:AU1016)&lt;&gt;AT971)))</f>
        <v/>
      </c>
      <c r="AU972" s="1" t="str">
        <f t="shared" ref="AU972:AU1015" si="239">IF($AU$970=4200,F975,IF($AU$970=4800,G975,IF($AU$970="5400A",I975,IF($AU$970=3600,H975,IF($AU$970=1700,K975,IF($AU$970=1750,M975,IF($AU$970=1900,N975,IF($AU$970=2000,O975,IF($AU$970="2400A",P975,IF($AU$970="2400B",R975,IF($AU$970="2400C",S975,IF($AU$970="2800A",T975,IF($AU$970="2800B",U975,IF($AU$970="5400B",W975,IF($AU$970=6000,X975,IF($AU$970=6600,Y975,IF($AU$970=6800,Z975,IF($AU$970=7200,AB975,IF($AU$970=7600,AC975,IF($AU$970=8200,AD975,IF($AU$970=8700,AE975,IF($AU$970=8900,AG975,IF($AU$970=9500,AH975,IF($AU$970=10000,AI975,""))))))))))))))))))))))))</f>
        <v/>
      </c>
      <c r="AW972" s="1" t="str">
        <f t="shared" ref="AW972:AW1015" si="240">AY972</f>
        <v/>
      </c>
      <c r="AX972" s="163" t="str">
        <f>IF(AND(AX971&lt;=AY971),AY971,INDEX(AW971:AW1016,MATCH(AX971,AY971:AY1016)+(LOOKUP(AX971,AY971:AY1016)&lt;&gt;AX971)))</f>
        <v/>
      </c>
      <c r="AY972" s="1" t="str">
        <f t="shared" ref="AY972:AY1015" si="241">IF($AY$970=4200,F975,IF($AY$970=4800,G975,IF($AY$970="5400A",I975,IF($AY$970=3600,H975,IF($AY$970=1700,K975,IF($AY$970=1750,M975,IF($AY$970=1900,N975,IF($AY$970=2000,O975,IF($AY$970="2400A",P975,IF($AY$970="2400B",R975,IF($AY$970="2400C",S975,IF($AY$970="2800A",T975,IF($AY$970="2800B",U975,IF($AY$970="5400B",W975,IF($AY$970=6000,X975,IF($AY$970=6600,Y975,IF($AY$970=6800,Z975,IF($AY$970=7200,AB975,IF($AY$970=7600,AC975,IF($AY$970=8200,AD975,IF($AY$970=8700,AE975,IF($AY$970=8900,AG975,IF($AY$970=9500,AH975,IF($AY$970=10000,AI975,""))))))))))))))))))))))))</f>
        <v/>
      </c>
      <c r="BA972" s="1" t="str">
        <f t="shared" ref="BA972:BA1015" si="242">BC972</f>
        <v/>
      </c>
      <c r="BB972" s="163" t="str">
        <f>IF(AND(BB971&lt;=BC971),BC971,INDEX(BA971:BA1016,MATCH(BB971,BC971:BC1016)+(LOOKUP(BB971,BC971:BC1016)&lt;&gt;BB971)))</f>
        <v/>
      </c>
      <c r="BC972" s="1" t="str">
        <f t="shared" ref="BC972:BC1015" si="243">IF($BC$970=4200,F975,IF($BC$970=4800,G975,IF($BC$970="5400A",I975,IF($BC$970=3600,H975,IF($BC$970=1700,K975,IF($BC$970=1750,M975,IF($BC$970=1900,N975,IF($BC$970=2000,O975,IF($BC$970="2400A",P975,IF($BC$970="2400B",R975,IF($BC$970="2400C",S975,IF($BC$970="2800A",T975,IF($BC$970="2800B",U975,IF($BC$970="5400B",W975,IF($BC$970=6000,X975,IF($BC$970=6600,Y975,IF($BC$970=6800,Z975,IF($BC$970=7200,AB975,IF($BC$970=7600,AC975,IF($BC$970=8200,AD975,IF($BC$970=8700,AE975,IF($BC$970=8900,AG975,IF($BC$970=9500,AH975,IF($BC$970=10000,AI975,""))))))))))))))))))))))))</f>
        <v/>
      </c>
    </row>
    <row r="973" spans="1:55" ht="15" hidden="1" customHeight="1">
      <c r="B973" s="160">
        <v>20</v>
      </c>
      <c r="D973" s="150">
        <f>IF(AND(F26="Fix Pay"),"0",H26*H$5)</f>
        <v>0</v>
      </c>
      <c r="F973" s="7">
        <v>4200</v>
      </c>
      <c r="G973" s="8">
        <v>4800</v>
      </c>
      <c r="H973" s="8">
        <v>3600</v>
      </c>
      <c r="I973" s="9" t="s">
        <v>79</v>
      </c>
      <c r="J973" s="42"/>
      <c r="K973" s="29">
        <v>1</v>
      </c>
      <c r="L973" s="29"/>
      <c r="M973" s="29">
        <v>2</v>
      </c>
      <c r="N973" s="29">
        <v>3</v>
      </c>
      <c r="O973" s="29">
        <v>4</v>
      </c>
      <c r="P973" s="29">
        <v>5</v>
      </c>
      <c r="Q973" s="29"/>
      <c r="R973" s="29">
        <v>6</v>
      </c>
      <c r="S973" s="29">
        <v>7</v>
      </c>
      <c r="T973" s="29">
        <v>8</v>
      </c>
      <c r="U973" s="29">
        <v>9</v>
      </c>
      <c r="V973" s="29"/>
      <c r="W973" s="29">
        <v>14</v>
      </c>
      <c r="X973" s="29">
        <v>15</v>
      </c>
      <c r="Y973" s="29">
        <v>16</v>
      </c>
      <c r="Z973" s="29">
        <v>17</v>
      </c>
      <c r="AA973" s="29"/>
      <c r="AB973" s="29">
        <v>18</v>
      </c>
      <c r="AC973" s="39">
        <v>19</v>
      </c>
      <c r="AD973" s="39">
        <v>20</v>
      </c>
      <c r="AE973" s="39">
        <v>21</v>
      </c>
      <c r="AF973" s="39"/>
      <c r="AG973" s="39">
        <v>22</v>
      </c>
      <c r="AH973" s="39">
        <v>23</v>
      </c>
      <c r="AI973" s="39">
        <v>24</v>
      </c>
      <c r="AJ973" s="3"/>
      <c r="AK973" s="3"/>
      <c r="AL973" s="3"/>
      <c r="AO973" s="1" t="str">
        <f t="shared" si="236"/>
        <v/>
      </c>
      <c r="AP973" s="250"/>
      <c r="AQ973" s="50" t="str">
        <f t="shared" si="237"/>
        <v/>
      </c>
      <c r="AR973" s="50"/>
      <c r="AS973" s="1" t="str">
        <f t="shared" si="238"/>
        <v/>
      </c>
      <c r="AT973" s="250"/>
      <c r="AU973" s="1" t="str">
        <f t="shared" si="239"/>
        <v/>
      </c>
      <c r="AW973" s="1" t="str">
        <f t="shared" si="240"/>
        <v/>
      </c>
      <c r="AX973" s="151"/>
      <c r="AY973" s="1" t="str">
        <f t="shared" si="241"/>
        <v/>
      </c>
      <c r="BA973" s="1" t="str">
        <f t="shared" si="242"/>
        <v/>
      </c>
      <c r="BB973" s="151"/>
      <c r="BC973" s="1" t="str">
        <f t="shared" si="243"/>
        <v/>
      </c>
    </row>
    <row r="974" spans="1:55" ht="15" hidden="1" customHeight="1">
      <c r="C974" s="1" t="str">
        <f t="shared" ref="C974:C1013" si="244">E974</f>
        <v/>
      </c>
      <c r="D974" s="151">
        <f>IF(AND(H938=""),"",ROUND(D973,0))</f>
        <v>0</v>
      </c>
      <c r="E974" s="1" t="str">
        <f t="shared" ref="E974:E1013" si="245">IF($E$972=4200,F974,IF($E$972=4800,G974,IF($E$972="5400A",I974,IF($E$972=3600,H974,IF($E$972=1700,K974,IF($E$972=1750,M974,IF($E$972=1900,N974,IF($E$972=2000,O974,IF($E$972="2400A",P974,IF($E$972="2400B",R974,IF($E$972="2400C",S974,IF($E$972="2800A",T974,IF($E$972="2800B",U974,IF($E$972="5400B",W974,IF($E$972=6000,X974,IF($E$972=6600,Y974,IF($E$972=6800,Z974,IF($E$972=7200,AB974,IF($E$972=7600,AC974,IF($E$972=8200,AD974,IF($E$972=8700,AE974,IF($E$972=8900,AG974,IF($E$972=9500,AH974,IF($E$972=10000,AI974,""))))))))))))))))))))))))</f>
        <v/>
      </c>
      <c r="F974" s="1">
        <v>26500</v>
      </c>
      <c r="G974" s="1">
        <v>31100</v>
      </c>
      <c r="H974" s="1">
        <v>23700</v>
      </c>
      <c r="I974" s="1">
        <v>39300</v>
      </c>
      <c r="K974" s="30">
        <v>12400</v>
      </c>
      <c r="L974" s="30"/>
      <c r="M974" s="30">
        <v>12600</v>
      </c>
      <c r="N974" s="31">
        <v>12800</v>
      </c>
      <c r="O974" s="30">
        <v>13500</v>
      </c>
      <c r="P974" s="31">
        <v>14600</v>
      </c>
      <c r="Q974" s="36"/>
      <c r="R974" s="36">
        <v>15100</v>
      </c>
      <c r="S974" s="142">
        <v>15700</v>
      </c>
      <c r="T974" s="143">
        <v>18500</v>
      </c>
      <c r="U974" s="143">
        <v>20100</v>
      </c>
      <c r="V974" s="143"/>
      <c r="W974" s="34">
        <v>39300</v>
      </c>
      <c r="X974" s="34">
        <v>42500</v>
      </c>
      <c r="Y974" s="31">
        <v>47200</v>
      </c>
      <c r="Z974" s="31">
        <v>49700</v>
      </c>
      <c r="AA974" s="31"/>
      <c r="AB974" s="31">
        <v>52800</v>
      </c>
      <c r="AC974" s="31">
        <v>58000</v>
      </c>
      <c r="AD974" s="31">
        <v>62300</v>
      </c>
      <c r="AE974" s="30">
        <v>86200</v>
      </c>
      <c r="AF974" s="30"/>
      <c r="AG974" s="30">
        <v>90800</v>
      </c>
      <c r="AH974" s="30">
        <v>102100</v>
      </c>
      <c r="AI974" s="37">
        <v>104200</v>
      </c>
      <c r="AJ974" s="3"/>
      <c r="AK974" s="3"/>
      <c r="AL974" s="3"/>
      <c r="AO974" s="1" t="str">
        <f t="shared" si="236"/>
        <v/>
      </c>
      <c r="AP974" s="164" t="str">
        <f>IF(AND($N$26="Fix Pay"),AQ971,AP972)</f>
        <v/>
      </c>
      <c r="AQ974" s="50" t="str">
        <f t="shared" si="237"/>
        <v/>
      </c>
      <c r="AR974" s="50"/>
      <c r="AS974" s="1" t="str">
        <f t="shared" si="238"/>
        <v/>
      </c>
      <c r="AT974" s="164" t="str">
        <f>IF(AND($S$26="Fix Pay"),AU971,AT972)</f>
        <v/>
      </c>
      <c r="AU974" s="1" t="str">
        <f t="shared" si="239"/>
        <v/>
      </c>
      <c r="AW974" s="1" t="str">
        <f t="shared" si="240"/>
        <v/>
      </c>
      <c r="AX974" s="164" t="str">
        <f>IF(AND($X$26="Fix Pay"),AY971,AX972)</f>
        <v/>
      </c>
      <c r="AY974" s="1" t="str">
        <f t="shared" si="241"/>
        <v/>
      </c>
      <c r="BA974" s="1" t="str">
        <f t="shared" si="242"/>
        <v/>
      </c>
      <c r="BB974" s="164" t="str">
        <f>IF(AND($AC$26="Fix Pay"),BC971,BB972)</f>
        <v/>
      </c>
      <c r="BC974" s="1" t="str">
        <f t="shared" si="243"/>
        <v/>
      </c>
    </row>
    <row r="975" spans="1:55" ht="15" hidden="1" customHeight="1">
      <c r="C975" s="1" t="str">
        <f t="shared" si="244"/>
        <v/>
      </c>
      <c r="D975" s="151" t="str">
        <f>IF(AND(D974&lt;=E974),E974,INDEX($C$974:$C$1013,MATCH(D974,$E$974:$E$1013)+(LOOKUP(D974,$E$974:$E$1013)&lt;&gt;D974)))</f>
        <v/>
      </c>
      <c r="E975" s="1" t="str">
        <f t="shared" si="245"/>
        <v/>
      </c>
      <c r="F975" s="1">
        <v>37800</v>
      </c>
      <c r="G975" s="1">
        <v>44300</v>
      </c>
      <c r="H975" s="1">
        <v>33800</v>
      </c>
      <c r="I975" s="1">
        <v>53100</v>
      </c>
      <c r="K975" s="30">
        <v>17700</v>
      </c>
      <c r="L975" s="30"/>
      <c r="M975" s="30">
        <v>17900</v>
      </c>
      <c r="N975" s="31">
        <v>18200</v>
      </c>
      <c r="O975" s="30">
        <v>19200</v>
      </c>
      <c r="P975" s="31">
        <v>20800</v>
      </c>
      <c r="Q975" s="36"/>
      <c r="R975" s="36">
        <v>21500</v>
      </c>
      <c r="S975" s="142">
        <v>22400</v>
      </c>
      <c r="T975" s="143">
        <v>25300</v>
      </c>
      <c r="U975" s="143">
        <v>28700</v>
      </c>
      <c r="V975" s="143"/>
      <c r="W975" s="34">
        <v>56100</v>
      </c>
      <c r="X975" s="34">
        <v>60700</v>
      </c>
      <c r="Y975" s="31">
        <v>67300</v>
      </c>
      <c r="Z975" s="31">
        <v>71000</v>
      </c>
      <c r="AA975" s="31"/>
      <c r="AB975" s="31">
        <v>75300</v>
      </c>
      <c r="AC975" s="31">
        <v>79900</v>
      </c>
      <c r="AD975" s="31">
        <v>88900</v>
      </c>
      <c r="AE975" s="30">
        <v>123100</v>
      </c>
      <c r="AF975" s="30"/>
      <c r="AG975" s="30">
        <v>129700</v>
      </c>
      <c r="AH975" s="30">
        <v>145800</v>
      </c>
      <c r="AI975" s="37">
        <v>148800</v>
      </c>
      <c r="AJ975" s="3"/>
      <c r="AK975" s="3"/>
      <c r="AL975" s="3"/>
      <c r="AO975" s="1" t="str">
        <f t="shared" si="236"/>
        <v/>
      </c>
      <c r="AP975" s="250"/>
      <c r="AQ975" s="50" t="str">
        <f t="shared" si="237"/>
        <v/>
      </c>
      <c r="AR975" s="50"/>
      <c r="AS975" s="1" t="str">
        <f t="shared" si="238"/>
        <v/>
      </c>
      <c r="AT975" s="250"/>
      <c r="AU975" s="1" t="str">
        <f t="shared" si="239"/>
        <v/>
      </c>
      <c r="AW975" s="1" t="str">
        <f t="shared" si="240"/>
        <v/>
      </c>
      <c r="AX975" s="151"/>
      <c r="AY975" s="1" t="str">
        <f t="shared" si="241"/>
        <v/>
      </c>
      <c r="BA975" s="1" t="str">
        <f t="shared" si="242"/>
        <v/>
      </c>
      <c r="BB975" s="151"/>
      <c r="BC975" s="1" t="str">
        <f t="shared" si="243"/>
        <v/>
      </c>
    </row>
    <row r="976" spans="1:55" ht="15" hidden="1" customHeight="1">
      <c r="C976" s="1" t="str">
        <f t="shared" si="244"/>
        <v/>
      </c>
      <c r="D976" s="152" t="str">
        <f>IF(AND(D974&lt;=E974),E974,INDEX($C$974:$C$993,MATCH(D974,$E$974:$E$993)+(LOOKUP(D974,$E$974:$E$993)&lt;&gt;D974)))</f>
        <v/>
      </c>
      <c r="E976" s="1" t="str">
        <f t="shared" si="245"/>
        <v/>
      </c>
      <c r="F976" s="1">
        <v>38900</v>
      </c>
      <c r="G976" s="1">
        <v>45600</v>
      </c>
      <c r="H976" s="1">
        <v>34800</v>
      </c>
      <c r="I976" s="1">
        <v>54700</v>
      </c>
      <c r="K976" s="31">
        <v>18200</v>
      </c>
      <c r="L976" s="31"/>
      <c r="M976" s="31">
        <v>18400</v>
      </c>
      <c r="N976" s="31">
        <v>18700</v>
      </c>
      <c r="O976" s="31">
        <v>19800</v>
      </c>
      <c r="P976" s="31">
        <v>21400</v>
      </c>
      <c r="Q976" s="36"/>
      <c r="R976" s="36">
        <v>22100</v>
      </c>
      <c r="S976" s="142">
        <v>23100</v>
      </c>
      <c r="T976" s="143">
        <v>27100</v>
      </c>
      <c r="U976" s="143">
        <v>29600</v>
      </c>
      <c r="V976" s="143"/>
      <c r="W976" s="34">
        <v>57800</v>
      </c>
      <c r="X976" s="34">
        <v>62500</v>
      </c>
      <c r="Y976" s="31">
        <v>69300</v>
      </c>
      <c r="Z976" s="31">
        <v>73100</v>
      </c>
      <c r="AA976" s="31"/>
      <c r="AB976" s="31">
        <v>77600</v>
      </c>
      <c r="AC976" s="31">
        <v>82300</v>
      </c>
      <c r="AD976" s="31">
        <v>91600</v>
      </c>
      <c r="AE976" s="30">
        <v>126800</v>
      </c>
      <c r="AF976" s="30"/>
      <c r="AG976" s="30">
        <v>133600</v>
      </c>
      <c r="AH976" s="30">
        <v>150200</v>
      </c>
      <c r="AI976" s="37">
        <v>153300</v>
      </c>
      <c r="AJ976" s="3"/>
      <c r="AK976" s="3"/>
      <c r="AL976" s="3"/>
      <c r="AO976" s="1" t="str">
        <f t="shared" si="236"/>
        <v/>
      </c>
      <c r="AP976" s="250"/>
      <c r="AQ976" s="50" t="str">
        <f t="shared" si="237"/>
        <v/>
      </c>
      <c r="AR976" s="50"/>
      <c r="AS976" s="1" t="str">
        <f t="shared" si="238"/>
        <v/>
      </c>
      <c r="AT976" s="250"/>
      <c r="AU976" s="1" t="str">
        <f t="shared" si="239"/>
        <v/>
      </c>
      <c r="AW976" s="1" t="str">
        <f t="shared" si="240"/>
        <v/>
      </c>
      <c r="AX976" s="151"/>
      <c r="AY976" s="1" t="str">
        <f t="shared" si="241"/>
        <v/>
      </c>
      <c r="BA976" s="1" t="str">
        <f t="shared" si="242"/>
        <v/>
      </c>
      <c r="BB976" s="151"/>
      <c r="BC976" s="1" t="str">
        <f t="shared" si="243"/>
        <v/>
      </c>
    </row>
    <row r="977" spans="1:55" ht="15" hidden="1" customHeight="1">
      <c r="A977" s="1" t="s">
        <v>229</v>
      </c>
      <c r="C977" s="1" t="str">
        <f t="shared" si="244"/>
        <v/>
      </c>
      <c r="D977" s="153" t="str">
        <f>IF(AND(C$6="Fix Pay"),E974,D975)</f>
        <v/>
      </c>
      <c r="E977" s="1" t="str">
        <f t="shared" si="245"/>
        <v/>
      </c>
      <c r="F977" s="1">
        <v>40100</v>
      </c>
      <c r="G977" s="1">
        <v>47000</v>
      </c>
      <c r="H977" s="1">
        <v>35800</v>
      </c>
      <c r="I977" s="1">
        <v>56300</v>
      </c>
      <c r="K977" s="31">
        <v>18700</v>
      </c>
      <c r="L977" s="31"/>
      <c r="M977" s="31">
        <v>19000</v>
      </c>
      <c r="N977" s="30">
        <v>19300</v>
      </c>
      <c r="O977" s="34">
        <v>20400</v>
      </c>
      <c r="P977" s="30">
        <v>22000</v>
      </c>
      <c r="Q977" s="35"/>
      <c r="R977" s="35">
        <v>22800</v>
      </c>
      <c r="S977" s="142">
        <v>23800</v>
      </c>
      <c r="T977" s="144">
        <v>27900</v>
      </c>
      <c r="U977" s="144">
        <v>30500</v>
      </c>
      <c r="V977" s="144"/>
      <c r="W977" s="34">
        <v>59500</v>
      </c>
      <c r="X977" s="34">
        <v>64400</v>
      </c>
      <c r="Y977" s="31">
        <v>71400</v>
      </c>
      <c r="Z977" s="31">
        <v>75300</v>
      </c>
      <c r="AA977" s="31"/>
      <c r="AB977" s="31">
        <v>79900</v>
      </c>
      <c r="AC977" s="31">
        <v>84800</v>
      </c>
      <c r="AD977" s="31">
        <v>94300</v>
      </c>
      <c r="AE977" s="30">
        <v>130600</v>
      </c>
      <c r="AF977" s="30"/>
      <c r="AG977" s="37">
        <v>137600</v>
      </c>
      <c r="AH977" s="37">
        <v>154700</v>
      </c>
      <c r="AI977" s="30">
        <v>157900</v>
      </c>
      <c r="AJ977" s="3"/>
      <c r="AK977" s="3"/>
      <c r="AL977" s="3"/>
      <c r="AO977" s="1" t="str">
        <f t="shared" si="236"/>
        <v/>
      </c>
      <c r="AP977" s="155" t="str">
        <f>IF(AND(AP971&lt;=AQ971),AQ971,INDEX(AO971:AO991,MATCH(AP971,AQ971:AQ991)+(LOOKUP(AP971,AQ971:AQ991)&lt;&gt;AP971)))</f>
        <v/>
      </c>
      <c r="AQ977" s="50" t="str">
        <f t="shared" si="237"/>
        <v/>
      </c>
      <c r="AR977" s="50"/>
      <c r="AS977" s="1" t="str">
        <f t="shared" si="238"/>
        <v/>
      </c>
      <c r="AT977" s="155" t="str">
        <f>IF(AND(AT971&lt;=AU971),AU971,INDEX(AS971:AS991,MATCH(AT971,AU971:AU991)+(LOOKUP(AT971,AU971:AU991)&lt;&gt;AT971)))</f>
        <v/>
      </c>
      <c r="AU977" s="1" t="str">
        <f t="shared" si="239"/>
        <v/>
      </c>
      <c r="AW977" s="1" t="str">
        <f t="shared" si="240"/>
        <v/>
      </c>
      <c r="AX977" s="155" t="str">
        <f>IF(AND(AX971&lt;=AY971),AY971,INDEX(AW971:AW991,MATCH(AX971,AY971:AY991)+(LOOKUP(AX971,AY971:AY991)&lt;&gt;AX971)))</f>
        <v/>
      </c>
      <c r="AY977" s="1" t="str">
        <f t="shared" si="241"/>
        <v/>
      </c>
      <c r="BA977" s="1" t="str">
        <f t="shared" si="242"/>
        <v/>
      </c>
      <c r="BB977" s="155" t="str">
        <f>IF(AND(BB971&lt;=BC971),BC971,INDEX(BA971:BA991,MATCH(BB971,BC971:BC991)+(LOOKUP(BB971,BC971:BC991)&lt;&gt;BB971)))</f>
        <v/>
      </c>
      <c r="BC977" s="1" t="str">
        <f t="shared" si="243"/>
        <v/>
      </c>
    </row>
    <row r="978" spans="1:55" ht="15" hidden="1" customHeight="1">
      <c r="A978" s="1" t="s">
        <v>230</v>
      </c>
      <c r="C978" s="1" t="str">
        <f t="shared" si="244"/>
        <v/>
      </c>
      <c r="D978" s="154" t="str">
        <f>IF(E$26=A$51,D977,IF(E$26=A$52,D977,IF(E$26=A$53,D977,IF(E$26=A$54,D976,""))))</f>
        <v/>
      </c>
      <c r="E978" s="1" t="str">
        <f t="shared" si="245"/>
        <v/>
      </c>
      <c r="F978" s="1">
        <v>41300</v>
      </c>
      <c r="G978" s="1">
        <v>48400</v>
      </c>
      <c r="H978" s="1">
        <v>36900</v>
      </c>
      <c r="I978" s="1">
        <v>58000</v>
      </c>
      <c r="K978" s="31">
        <v>19300</v>
      </c>
      <c r="L978" s="31"/>
      <c r="M978" s="31">
        <v>19600</v>
      </c>
      <c r="N978" s="30">
        <v>19900</v>
      </c>
      <c r="O978" s="34">
        <v>21000</v>
      </c>
      <c r="P978" s="31">
        <v>22700</v>
      </c>
      <c r="Q978" s="36"/>
      <c r="R978" s="36">
        <v>23500</v>
      </c>
      <c r="S978" s="142">
        <v>24500</v>
      </c>
      <c r="T978" s="143">
        <v>28700</v>
      </c>
      <c r="U978" s="143">
        <v>31400</v>
      </c>
      <c r="V978" s="143"/>
      <c r="W978" s="31">
        <v>61300</v>
      </c>
      <c r="X978" s="31">
        <v>66300</v>
      </c>
      <c r="Y978" s="31">
        <v>73500</v>
      </c>
      <c r="Z978" s="31">
        <v>77600</v>
      </c>
      <c r="AA978" s="31"/>
      <c r="AB978" s="31">
        <v>82300</v>
      </c>
      <c r="AC978" s="31">
        <v>87300</v>
      </c>
      <c r="AD978" s="31">
        <v>97100</v>
      </c>
      <c r="AE978" s="34">
        <v>134500</v>
      </c>
      <c r="AF978" s="34"/>
      <c r="AG978" s="37">
        <v>141700</v>
      </c>
      <c r="AH978" s="37">
        <v>159300</v>
      </c>
      <c r="AI978" s="30">
        <v>162600</v>
      </c>
      <c r="AJ978" s="3"/>
      <c r="AK978" s="3"/>
      <c r="AL978" s="3"/>
      <c r="AO978" s="1" t="str">
        <f t="shared" si="236"/>
        <v/>
      </c>
      <c r="AP978" s="50"/>
      <c r="AQ978" s="50" t="str">
        <f t="shared" si="237"/>
        <v/>
      </c>
      <c r="AR978" s="50"/>
      <c r="AS978" s="1" t="str">
        <f t="shared" si="238"/>
        <v/>
      </c>
      <c r="AT978" s="50"/>
      <c r="AU978" s="1" t="str">
        <f t="shared" si="239"/>
        <v/>
      </c>
      <c r="AW978" s="1" t="str">
        <f t="shared" si="240"/>
        <v/>
      </c>
      <c r="AY978" s="1" t="str">
        <f t="shared" si="241"/>
        <v/>
      </c>
      <c r="BA978" s="1" t="str">
        <f t="shared" si="242"/>
        <v/>
      </c>
      <c r="BC978" s="1" t="str">
        <f t="shared" si="243"/>
        <v/>
      </c>
    </row>
    <row r="979" spans="1:55" ht="15" hidden="1" customHeight="1">
      <c r="A979" s="1" t="s">
        <v>231</v>
      </c>
      <c r="C979" s="1" t="str">
        <f t="shared" si="244"/>
        <v/>
      </c>
      <c r="E979" s="1" t="str">
        <f t="shared" si="245"/>
        <v/>
      </c>
      <c r="F979" s="1">
        <v>42500</v>
      </c>
      <c r="G979" s="1">
        <v>49900</v>
      </c>
      <c r="H979" s="1">
        <v>38000</v>
      </c>
      <c r="I979" s="1">
        <v>59700</v>
      </c>
      <c r="K979" s="32">
        <v>19900</v>
      </c>
      <c r="L979" s="32"/>
      <c r="M979" s="32">
        <v>20200</v>
      </c>
      <c r="N979" s="31">
        <v>20500</v>
      </c>
      <c r="O979" s="34">
        <v>21600</v>
      </c>
      <c r="P979" s="31">
        <v>23400</v>
      </c>
      <c r="Q979" s="36"/>
      <c r="R979" s="36">
        <v>24200</v>
      </c>
      <c r="S979" s="142">
        <v>25200</v>
      </c>
      <c r="T979" s="143">
        <v>29600</v>
      </c>
      <c r="U979" s="143">
        <v>32300</v>
      </c>
      <c r="V979" s="143"/>
      <c r="W979" s="31">
        <v>63100</v>
      </c>
      <c r="X979" s="31">
        <v>68300</v>
      </c>
      <c r="Y979" s="31">
        <v>75700</v>
      </c>
      <c r="Z979" s="31">
        <v>79900</v>
      </c>
      <c r="AA979" s="31"/>
      <c r="AB979" s="31">
        <v>84800</v>
      </c>
      <c r="AC979" s="31">
        <v>89900</v>
      </c>
      <c r="AD979" s="31">
        <v>100000</v>
      </c>
      <c r="AE979" s="30">
        <v>138500</v>
      </c>
      <c r="AF979" s="30"/>
      <c r="AG979" s="37">
        <v>146000</v>
      </c>
      <c r="AH979" s="37">
        <v>164100</v>
      </c>
      <c r="AI979" s="37">
        <v>167500</v>
      </c>
      <c r="AJ979" s="3"/>
      <c r="AK979" s="3"/>
      <c r="AL979" s="3"/>
      <c r="AO979" s="1" t="str">
        <f t="shared" si="236"/>
        <v/>
      </c>
      <c r="AP979" s="167" t="str">
        <f>IF($E26=A$51,AP977,IF($E26=A$52,AP977,IF($E26=A$53,AP977,IF($E26=A$54,AP974,""))))</f>
        <v/>
      </c>
      <c r="AQ979" s="50" t="str">
        <f t="shared" si="237"/>
        <v/>
      </c>
      <c r="AR979" s="50"/>
      <c r="AS979" s="1" t="str">
        <f t="shared" si="238"/>
        <v/>
      </c>
      <c r="AT979" s="167" t="str">
        <f>IF($E26=A$51,AT977,IF($E26=A$52,AT977,IF($E26=A$53,AT977,IF($E26=A$54,AT974,""))))</f>
        <v/>
      </c>
      <c r="AU979" s="1" t="str">
        <f t="shared" si="239"/>
        <v/>
      </c>
      <c r="AW979" s="1" t="str">
        <f t="shared" si="240"/>
        <v/>
      </c>
      <c r="AX979" s="168" t="str">
        <f>IF($E26=A$51,AX977,IF($E26=A$52,AX977,IF($E26=A$53,AX977,IF($E26=A$54,AX974,""))))</f>
        <v/>
      </c>
      <c r="AY979" s="1" t="str">
        <f t="shared" si="241"/>
        <v/>
      </c>
      <c r="BA979" s="1" t="str">
        <f t="shared" si="242"/>
        <v/>
      </c>
      <c r="BB979" s="168" t="str">
        <f>IF($E$26=A$51,BB92626,IF($E$26=A$52,BB92626,IF($E$26=A$53,BB92626,IF($E$26=A$54,BB9264,""))))</f>
        <v/>
      </c>
      <c r="BC979" s="1" t="str">
        <f t="shared" si="243"/>
        <v/>
      </c>
    </row>
    <row r="980" spans="1:55" ht="15" hidden="1" customHeight="1">
      <c r="A980" s="1" t="s">
        <v>232</v>
      </c>
      <c r="C980" s="1" t="str">
        <f t="shared" si="244"/>
        <v/>
      </c>
      <c r="E980" s="1" t="str">
        <f t="shared" si="245"/>
        <v/>
      </c>
      <c r="F980" s="1">
        <v>43800</v>
      </c>
      <c r="G980" s="1">
        <v>51400</v>
      </c>
      <c r="H980" s="1">
        <v>39100</v>
      </c>
      <c r="I980" s="1">
        <v>61500</v>
      </c>
      <c r="K980" s="33">
        <v>20500</v>
      </c>
      <c r="L980" s="33"/>
      <c r="M980" s="33">
        <v>20800</v>
      </c>
      <c r="N980" s="31">
        <v>21100</v>
      </c>
      <c r="O980" s="34">
        <v>22200</v>
      </c>
      <c r="P980" s="34">
        <v>24100</v>
      </c>
      <c r="Q980" s="145"/>
      <c r="R980" s="145">
        <v>24900</v>
      </c>
      <c r="S980" s="142">
        <v>26000</v>
      </c>
      <c r="T980" s="146">
        <v>30500</v>
      </c>
      <c r="U980" s="147">
        <v>33300</v>
      </c>
      <c r="V980" s="147"/>
      <c r="W980" s="31">
        <v>65000</v>
      </c>
      <c r="X980" s="31">
        <v>70300</v>
      </c>
      <c r="Y980" s="31">
        <v>78000</v>
      </c>
      <c r="Z980" s="31">
        <v>82300</v>
      </c>
      <c r="AA980" s="31"/>
      <c r="AB980" s="31">
        <v>87300</v>
      </c>
      <c r="AC980" s="31">
        <v>92600</v>
      </c>
      <c r="AD980" s="31">
        <v>103000</v>
      </c>
      <c r="AE980" s="30">
        <v>142700</v>
      </c>
      <c r="AF980" s="30"/>
      <c r="AG980" s="37">
        <v>150400</v>
      </c>
      <c r="AH980" s="37">
        <v>169000</v>
      </c>
      <c r="AI980" s="37">
        <v>172500</v>
      </c>
      <c r="AJ980" s="3"/>
      <c r="AK980" s="3"/>
      <c r="AL980" s="3"/>
      <c r="AO980" s="1" t="str">
        <f t="shared" si="236"/>
        <v/>
      </c>
      <c r="AP980" s="50"/>
      <c r="AQ980" s="50" t="str">
        <f t="shared" si="237"/>
        <v/>
      </c>
      <c r="AR980" s="50"/>
      <c r="AS980" s="1" t="str">
        <f t="shared" si="238"/>
        <v/>
      </c>
      <c r="AU980" s="1" t="str">
        <f t="shared" si="239"/>
        <v/>
      </c>
      <c r="AW980" s="1" t="str">
        <f t="shared" si="240"/>
        <v/>
      </c>
      <c r="AY980" s="1" t="str">
        <f t="shared" si="241"/>
        <v/>
      </c>
      <c r="BA980" s="1" t="str">
        <f t="shared" si="242"/>
        <v/>
      </c>
      <c r="BC980" s="1" t="str">
        <f t="shared" si="243"/>
        <v/>
      </c>
    </row>
    <row r="981" spans="1:55" ht="15" hidden="1" customHeight="1">
      <c r="C981" s="1" t="str">
        <f t="shared" si="244"/>
        <v/>
      </c>
      <c r="E981" s="1" t="str">
        <f t="shared" si="245"/>
        <v/>
      </c>
      <c r="F981" s="1">
        <v>45100</v>
      </c>
      <c r="G981" s="1">
        <v>52900</v>
      </c>
      <c r="H981" s="1">
        <v>40300</v>
      </c>
      <c r="I981" s="1">
        <v>63300</v>
      </c>
      <c r="K981" s="31">
        <v>21100</v>
      </c>
      <c r="L981" s="31"/>
      <c r="M981" s="31">
        <v>21400</v>
      </c>
      <c r="N981" s="31">
        <v>21700</v>
      </c>
      <c r="O981" s="34">
        <v>22900</v>
      </c>
      <c r="P981" s="31">
        <v>24800</v>
      </c>
      <c r="Q981" s="36"/>
      <c r="R981" s="36">
        <v>25600</v>
      </c>
      <c r="S981" s="142">
        <v>26800</v>
      </c>
      <c r="T981" s="143">
        <v>31400</v>
      </c>
      <c r="U981" s="146">
        <v>34300</v>
      </c>
      <c r="V981" s="146"/>
      <c r="W981" s="31">
        <v>67000</v>
      </c>
      <c r="X981" s="31">
        <v>72400</v>
      </c>
      <c r="Y981" s="31">
        <v>80300</v>
      </c>
      <c r="Z981" s="31">
        <v>84800</v>
      </c>
      <c r="AA981" s="31"/>
      <c r="AB981" s="31">
        <v>89900</v>
      </c>
      <c r="AC981" s="31">
        <v>95400</v>
      </c>
      <c r="AD981" s="31">
        <v>106100</v>
      </c>
      <c r="AE981" s="30">
        <v>147000</v>
      </c>
      <c r="AF981" s="30"/>
      <c r="AG981" s="37">
        <v>154900</v>
      </c>
      <c r="AH981" s="37">
        <v>174100</v>
      </c>
      <c r="AI981" s="30">
        <v>177700</v>
      </c>
      <c r="AJ981" s="3"/>
      <c r="AK981" s="3"/>
      <c r="AL981" s="3"/>
      <c r="AO981" s="1" t="str">
        <f t="shared" si="236"/>
        <v/>
      </c>
      <c r="AP981" s="50"/>
      <c r="AQ981" s="50" t="str">
        <f t="shared" si="237"/>
        <v/>
      </c>
      <c r="AR981" s="50"/>
      <c r="AS981" s="1" t="str">
        <f t="shared" si="238"/>
        <v/>
      </c>
      <c r="AU981" s="1" t="str">
        <f t="shared" si="239"/>
        <v/>
      </c>
      <c r="AW981" s="1" t="str">
        <f t="shared" si="240"/>
        <v/>
      </c>
      <c r="AY981" s="1" t="str">
        <f t="shared" si="241"/>
        <v/>
      </c>
      <c r="BA981" s="1" t="str">
        <f t="shared" si="242"/>
        <v/>
      </c>
      <c r="BC981" s="1" t="str">
        <f t="shared" si="243"/>
        <v/>
      </c>
    </row>
    <row r="982" spans="1:55" ht="15.75" hidden="1" customHeight="1">
      <c r="A982" s="1" t="s">
        <v>46</v>
      </c>
      <c r="C982" s="1" t="str">
        <f t="shared" si="244"/>
        <v/>
      </c>
      <c r="E982" s="1" t="str">
        <f t="shared" si="245"/>
        <v/>
      </c>
      <c r="F982" s="1">
        <v>46500</v>
      </c>
      <c r="G982" s="1">
        <v>54500</v>
      </c>
      <c r="H982" s="1">
        <v>41500</v>
      </c>
      <c r="I982" s="1">
        <v>65200</v>
      </c>
      <c r="K982" s="32">
        <v>21700</v>
      </c>
      <c r="L982" s="32"/>
      <c r="M982" s="32">
        <v>22000</v>
      </c>
      <c r="N982" s="31">
        <v>22400</v>
      </c>
      <c r="O982" s="34">
        <v>23600</v>
      </c>
      <c r="P982" s="31">
        <v>25500</v>
      </c>
      <c r="Q982" s="36"/>
      <c r="R982" s="36">
        <v>26400</v>
      </c>
      <c r="S982" s="142">
        <v>27600</v>
      </c>
      <c r="T982" s="143">
        <v>32300</v>
      </c>
      <c r="U982" s="143">
        <v>35300</v>
      </c>
      <c r="V982" s="143"/>
      <c r="W982" s="31">
        <v>69000</v>
      </c>
      <c r="X982" s="31">
        <v>74600</v>
      </c>
      <c r="Y982" s="31">
        <v>82700</v>
      </c>
      <c r="Z982" s="31">
        <v>87300</v>
      </c>
      <c r="AA982" s="31"/>
      <c r="AB982" s="31">
        <v>92600</v>
      </c>
      <c r="AC982" s="31">
        <v>98300</v>
      </c>
      <c r="AD982" s="31">
        <v>109300</v>
      </c>
      <c r="AE982" s="30">
        <v>151400</v>
      </c>
      <c r="AF982" s="30"/>
      <c r="AG982" s="37">
        <v>159500</v>
      </c>
      <c r="AH982" s="37">
        <v>179300</v>
      </c>
      <c r="AI982" s="30">
        <v>183000</v>
      </c>
      <c r="AJ982" s="3"/>
      <c r="AK982" s="3"/>
      <c r="AL982" s="3"/>
      <c r="AO982" s="1" t="str">
        <f t="shared" si="236"/>
        <v/>
      </c>
      <c r="AP982" s="50"/>
      <c r="AQ982" s="50" t="str">
        <f t="shared" si="237"/>
        <v/>
      </c>
      <c r="AR982" s="50"/>
      <c r="AS982" s="1" t="str">
        <f t="shared" si="238"/>
        <v/>
      </c>
      <c r="AU982" s="1" t="str">
        <f t="shared" si="239"/>
        <v/>
      </c>
      <c r="AW982" s="1" t="str">
        <f t="shared" si="240"/>
        <v/>
      </c>
      <c r="AY982" s="1" t="str">
        <f t="shared" si="241"/>
        <v/>
      </c>
      <c r="BA982" s="1" t="str">
        <f t="shared" si="242"/>
        <v/>
      </c>
      <c r="BC982" s="1" t="str">
        <f t="shared" si="243"/>
        <v/>
      </c>
    </row>
    <row r="983" spans="1:55" hidden="1">
      <c r="A983" s="1" t="s">
        <v>49</v>
      </c>
      <c r="C983" s="1" t="str">
        <f t="shared" si="244"/>
        <v/>
      </c>
      <c r="E983" s="1" t="str">
        <f t="shared" si="245"/>
        <v/>
      </c>
      <c r="F983" s="1">
        <v>47900</v>
      </c>
      <c r="G983" s="1">
        <v>56100</v>
      </c>
      <c r="H983" s="1">
        <v>42700</v>
      </c>
      <c r="I983" s="1">
        <v>67200</v>
      </c>
      <c r="K983" s="33">
        <v>22400</v>
      </c>
      <c r="L983" s="33"/>
      <c r="M983" s="33">
        <v>22700</v>
      </c>
      <c r="N983" s="31">
        <v>23100</v>
      </c>
      <c r="O983" s="34">
        <v>24300</v>
      </c>
      <c r="P983" s="31">
        <v>26300</v>
      </c>
      <c r="Q983" s="36"/>
      <c r="R983" s="36">
        <v>27200</v>
      </c>
      <c r="S983" s="142">
        <v>28200</v>
      </c>
      <c r="T983" s="143">
        <v>33300</v>
      </c>
      <c r="U983" s="143">
        <v>36400</v>
      </c>
      <c r="V983" s="143"/>
      <c r="W983" s="30">
        <v>71100</v>
      </c>
      <c r="X983" s="30">
        <v>76800</v>
      </c>
      <c r="Y983" s="31">
        <v>85200</v>
      </c>
      <c r="Z983" s="31">
        <v>89900</v>
      </c>
      <c r="AA983" s="31"/>
      <c r="AB983" s="31">
        <v>95400</v>
      </c>
      <c r="AC983" s="31">
        <v>101200</v>
      </c>
      <c r="AD983" s="31">
        <v>112600</v>
      </c>
      <c r="AE983" s="30">
        <v>155900</v>
      </c>
      <c r="AF983" s="30"/>
      <c r="AG983" s="37">
        <v>164300</v>
      </c>
      <c r="AH983" s="37">
        <v>184700</v>
      </c>
      <c r="AI983" s="30">
        <v>188500</v>
      </c>
      <c r="AJ983" s="3"/>
      <c r="AK983" s="3"/>
      <c r="AL983" s="3"/>
      <c r="AO983" s="1" t="str">
        <f t="shared" si="236"/>
        <v/>
      </c>
      <c r="AP983" s="50"/>
      <c r="AQ983" s="50" t="str">
        <f t="shared" si="237"/>
        <v/>
      </c>
      <c r="AR983" s="50"/>
      <c r="AS983" s="1" t="str">
        <f t="shared" si="238"/>
        <v/>
      </c>
      <c r="AU983" s="1" t="str">
        <f t="shared" si="239"/>
        <v/>
      </c>
      <c r="AW983" s="1" t="str">
        <f t="shared" si="240"/>
        <v/>
      </c>
      <c r="AY983" s="1" t="str">
        <f t="shared" si="241"/>
        <v/>
      </c>
      <c r="BA983" s="1" t="str">
        <f t="shared" si="242"/>
        <v/>
      </c>
      <c r="BC983" s="1" t="str">
        <f t="shared" si="243"/>
        <v/>
      </c>
    </row>
    <row r="984" spans="1:55" hidden="1">
      <c r="A984" s="1" t="s">
        <v>47</v>
      </c>
      <c r="C984" s="1" t="str">
        <f t="shared" si="244"/>
        <v/>
      </c>
      <c r="E984" s="1" t="str">
        <f t="shared" si="245"/>
        <v/>
      </c>
      <c r="F984" s="1">
        <v>49300</v>
      </c>
      <c r="G984" s="1">
        <v>57800</v>
      </c>
      <c r="H984" s="1">
        <v>44000</v>
      </c>
      <c r="I984" s="1">
        <v>69200</v>
      </c>
      <c r="K984" s="31">
        <v>23100</v>
      </c>
      <c r="L984" s="31"/>
      <c r="M984" s="31">
        <v>23400</v>
      </c>
      <c r="N984" s="34">
        <v>23800</v>
      </c>
      <c r="O984" s="34">
        <v>25000</v>
      </c>
      <c r="P984" s="31">
        <v>27100</v>
      </c>
      <c r="Q984" s="36"/>
      <c r="R984" s="36">
        <v>28000</v>
      </c>
      <c r="S984" s="142">
        <v>29300</v>
      </c>
      <c r="T984" s="143">
        <v>34300</v>
      </c>
      <c r="U984" s="143">
        <v>37500</v>
      </c>
      <c r="V984" s="143"/>
      <c r="W984" s="31">
        <v>73200</v>
      </c>
      <c r="X984" s="31">
        <v>79100</v>
      </c>
      <c r="Y984" s="31">
        <v>87800</v>
      </c>
      <c r="Z984" s="31">
        <v>92600</v>
      </c>
      <c r="AA984" s="31"/>
      <c r="AB984" s="31">
        <v>98300</v>
      </c>
      <c r="AC984" s="37">
        <v>104200</v>
      </c>
      <c r="AD984" s="37">
        <v>116000</v>
      </c>
      <c r="AE984" s="30">
        <v>160600</v>
      </c>
      <c r="AF984" s="30"/>
      <c r="AG984" s="30">
        <v>169200</v>
      </c>
      <c r="AH984" s="30">
        <v>190200</v>
      </c>
      <c r="AI984" s="30">
        <v>194200</v>
      </c>
      <c r="AJ984" s="3"/>
      <c r="AK984" s="3"/>
      <c r="AL984" s="3"/>
      <c r="AO984" s="1" t="str">
        <f t="shared" si="236"/>
        <v/>
      </c>
      <c r="AP984" s="50"/>
      <c r="AQ984" s="50" t="str">
        <f t="shared" si="237"/>
        <v/>
      </c>
      <c r="AR984" s="50"/>
      <c r="AS984" s="1" t="str">
        <f t="shared" si="238"/>
        <v/>
      </c>
      <c r="AU984" s="1" t="str">
        <f t="shared" si="239"/>
        <v/>
      </c>
      <c r="AW984" s="1" t="str">
        <f t="shared" si="240"/>
        <v/>
      </c>
      <c r="AY984" s="1" t="str">
        <f t="shared" si="241"/>
        <v/>
      </c>
      <c r="BA984" s="1" t="str">
        <f t="shared" si="242"/>
        <v/>
      </c>
      <c r="BC984" s="1" t="str">
        <f t="shared" si="243"/>
        <v/>
      </c>
    </row>
    <row r="985" spans="1:55" hidden="1">
      <c r="A985" s="1" t="s">
        <v>48</v>
      </c>
      <c r="C985" s="1" t="str">
        <f t="shared" si="244"/>
        <v/>
      </c>
      <c r="E985" s="1" t="str">
        <f t="shared" si="245"/>
        <v/>
      </c>
      <c r="F985" s="1">
        <v>50800</v>
      </c>
      <c r="G985" s="1">
        <v>59500</v>
      </c>
      <c r="H985" s="1">
        <v>45300</v>
      </c>
      <c r="I985" s="1">
        <v>71300</v>
      </c>
      <c r="K985" s="30">
        <v>23800</v>
      </c>
      <c r="L985" s="30"/>
      <c r="M985" s="30">
        <v>24100</v>
      </c>
      <c r="N985" s="34">
        <v>24500</v>
      </c>
      <c r="O985" s="34">
        <v>25800</v>
      </c>
      <c r="P985" s="31">
        <v>27900</v>
      </c>
      <c r="Q985" s="36"/>
      <c r="R985" s="36">
        <v>28800</v>
      </c>
      <c r="S985" s="142">
        <v>30200</v>
      </c>
      <c r="T985" s="143">
        <v>35300</v>
      </c>
      <c r="U985" s="143">
        <v>38600</v>
      </c>
      <c r="V985" s="143"/>
      <c r="W985" s="31">
        <v>75400</v>
      </c>
      <c r="X985" s="31">
        <v>81500</v>
      </c>
      <c r="Y985" s="30">
        <v>90400</v>
      </c>
      <c r="Z985" s="30">
        <v>95400</v>
      </c>
      <c r="AA985" s="30"/>
      <c r="AB985" s="30">
        <v>101200</v>
      </c>
      <c r="AC985" s="37">
        <v>107300</v>
      </c>
      <c r="AD985" s="37">
        <v>119500</v>
      </c>
      <c r="AE985" s="30">
        <v>165400</v>
      </c>
      <c r="AF985" s="30"/>
      <c r="AG985" s="37">
        <v>174300</v>
      </c>
      <c r="AH985" s="37">
        <v>195900</v>
      </c>
      <c r="AI985" s="37">
        <v>200000</v>
      </c>
      <c r="AJ985" s="3"/>
      <c r="AK985" s="3"/>
      <c r="AL985" s="3"/>
      <c r="AO985" s="1" t="str">
        <f t="shared" si="236"/>
        <v/>
      </c>
      <c r="AP985" s="50"/>
      <c r="AQ985" s="50" t="str">
        <f t="shared" si="237"/>
        <v/>
      </c>
      <c r="AR985" s="50"/>
      <c r="AS985" s="1" t="str">
        <f t="shared" si="238"/>
        <v/>
      </c>
      <c r="AU985" s="1" t="str">
        <f t="shared" si="239"/>
        <v/>
      </c>
      <c r="AW985" s="1" t="str">
        <f t="shared" si="240"/>
        <v/>
      </c>
      <c r="AY985" s="1" t="str">
        <f t="shared" si="241"/>
        <v/>
      </c>
      <c r="BA985" s="1" t="str">
        <f t="shared" si="242"/>
        <v/>
      </c>
      <c r="BC985" s="1" t="str">
        <f t="shared" si="243"/>
        <v/>
      </c>
    </row>
    <row r="986" spans="1:55" hidden="1">
      <c r="C986" s="1" t="str">
        <f t="shared" si="244"/>
        <v/>
      </c>
      <c r="E986" s="1" t="str">
        <f t="shared" si="245"/>
        <v/>
      </c>
      <c r="F986" s="1">
        <v>52300</v>
      </c>
      <c r="G986" s="1">
        <v>61300</v>
      </c>
      <c r="H986" s="1">
        <v>46700</v>
      </c>
      <c r="I986" s="1">
        <v>73400</v>
      </c>
      <c r="K986" s="31">
        <v>24500</v>
      </c>
      <c r="L986" s="31"/>
      <c r="M986" s="31">
        <v>24800</v>
      </c>
      <c r="N986" s="31">
        <v>25200</v>
      </c>
      <c r="O986" s="31">
        <v>26600</v>
      </c>
      <c r="P986" s="31">
        <v>28700</v>
      </c>
      <c r="Q986" s="36"/>
      <c r="R986" s="36">
        <v>29700</v>
      </c>
      <c r="S986" s="142">
        <v>31100</v>
      </c>
      <c r="T986" s="143">
        <v>36400</v>
      </c>
      <c r="U986" s="143">
        <v>39800</v>
      </c>
      <c r="V986" s="143"/>
      <c r="W986" s="31">
        <v>77700</v>
      </c>
      <c r="X986" s="31">
        <v>83900</v>
      </c>
      <c r="Y986" s="31">
        <v>93100</v>
      </c>
      <c r="Z986" s="31">
        <v>98300</v>
      </c>
      <c r="AA986" s="31"/>
      <c r="AB986" s="31">
        <v>104200</v>
      </c>
      <c r="AC986" s="37">
        <v>110500</v>
      </c>
      <c r="AD986" s="37">
        <v>123100</v>
      </c>
      <c r="AE986" s="30">
        <v>170400</v>
      </c>
      <c r="AF986" s="30"/>
      <c r="AG986" s="30">
        <v>179500</v>
      </c>
      <c r="AH986" s="30">
        <v>201800</v>
      </c>
      <c r="AI986" s="37">
        <v>206000</v>
      </c>
      <c r="AJ986" s="3"/>
      <c r="AK986" s="3"/>
      <c r="AL986" s="3"/>
      <c r="AO986" s="1" t="str">
        <f t="shared" si="236"/>
        <v/>
      </c>
      <c r="AP986" s="50"/>
      <c r="AQ986" s="50" t="str">
        <f t="shared" si="237"/>
        <v/>
      </c>
      <c r="AR986" s="50"/>
      <c r="AS986" s="1" t="str">
        <f t="shared" si="238"/>
        <v/>
      </c>
      <c r="AU986" s="1" t="str">
        <f t="shared" si="239"/>
        <v/>
      </c>
      <c r="AW986" s="1" t="str">
        <f t="shared" si="240"/>
        <v/>
      </c>
      <c r="AY986" s="1" t="str">
        <f t="shared" si="241"/>
        <v/>
      </c>
      <c r="BA986" s="1" t="str">
        <f t="shared" si="242"/>
        <v/>
      </c>
      <c r="BC986" s="1" t="str">
        <f t="shared" si="243"/>
        <v/>
      </c>
    </row>
    <row r="987" spans="1:55" hidden="1">
      <c r="C987" s="1" t="str">
        <f t="shared" si="244"/>
        <v/>
      </c>
      <c r="E987" s="1" t="str">
        <f t="shared" si="245"/>
        <v/>
      </c>
      <c r="F987" s="1">
        <v>53900</v>
      </c>
      <c r="G987" s="1">
        <v>63100</v>
      </c>
      <c r="H987" s="1">
        <v>48100</v>
      </c>
      <c r="I987" s="1">
        <v>75600</v>
      </c>
      <c r="K987" s="31">
        <v>25200</v>
      </c>
      <c r="L987" s="31"/>
      <c r="M987" s="31">
        <v>25500</v>
      </c>
      <c r="N987" s="34">
        <v>26000</v>
      </c>
      <c r="O987" s="30">
        <v>27400</v>
      </c>
      <c r="P987" s="31">
        <v>29600</v>
      </c>
      <c r="Q987" s="36"/>
      <c r="R987" s="36">
        <v>30600</v>
      </c>
      <c r="S987" s="142">
        <v>32000</v>
      </c>
      <c r="T987" s="143">
        <v>37500</v>
      </c>
      <c r="U987" s="143">
        <v>41000</v>
      </c>
      <c r="V987" s="143"/>
      <c r="W987" s="31">
        <v>80000</v>
      </c>
      <c r="X987" s="31">
        <v>86400</v>
      </c>
      <c r="Y987" s="30">
        <v>95900</v>
      </c>
      <c r="Z987" s="30">
        <v>101200</v>
      </c>
      <c r="AA987" s="30"/>
      <c r="AB987" s="30">
        <v>107300</v>
      </c>
      <c r="AC987" s="30">
        <v>113800</v>
      </c>
      <c r="AD987" s="30">
        <v>126800</v>
      </c>
      <c r="AE987" s="30">
        <v>175500</v>
      </c>
      <c r="AF987" s="30"/>
      <c r="AG987" s="30">
        <v>184900</v>
      </c>
      <c r="AH987" s="30">
        <v>207900</v>
      </c>
      <c r="AI987" s="31">
        <v>212200</v>
      </c>
      <c r="AJ987" s="3"/>
      <c r="AK987" s="3"/>
      <c r="AL987" s="3"/>
      <c r="AO987" s="1" t="str">
        <f t="shared" si="236"/>
        <v/>
      </c>
      <c r="AP987" s="50"/>
      <c r="AQ987" s="50" t="str">
        <f t="shared" si="237"/>
        <v/>
      </c>
      <c r="AR987" s="50"/>
      <c r="AS987" s="1" t="str">
        <f t="shared" si="238"/>
        <v/>
      </c>
      <c r="AU987" s="1" t="str">
        <f t="shared" si="239"/>
        <v/>
      </c>
      <c r="AW987" s="1" t="str">
        <f t="shared" si="240"/>
        <v/>
      </c>
      <c r="AY987" s="1" t="str">
        <f t="shared" si="241"/>
        <v/>
      </c>
      <c r="BA987" s="1" t="str">
        <f t="shared" si="242"/>
        <v/>
      </c>
      <c r="BC987" s="1" t="str">
        <f t="shared" si="243"/>
        <v/>
      </c>
    </row>
    <row r="988" spans="1:55" hidden="1">
      <c r="C988" s="1" t="str">
        <f t="shared" si="244"/>
        <v/>
      </c>
      <c r="E988" s="1" t="str">
        <f t="shared" si="245"/>
        <v/>
      </c>
      <c r="F988" s="1">
        <v>55500</v>
      </c>
      <c r="G988" s="1">
        <v>65000</v>
      </c>
      <c r="H988" s="1">
        <v>49500</v>
      </c>
      <c r="I988" s="1">
        <v>77900</v>
      </c>
      <c r="K988" s="31">
        <v>26000</v>
      </c>
      <c r="L988" s="31"/>
      <c r="M988" s="31">
        <v>26300</v>
      </c>
      <c r="N988" s="34">
        <v>26800</v>
      </c>
      <c r="O988" s="31">
        <v>28200</v>
      </c>
      <c r="P988" s="31">
        <v>30500</v>
      </c>
      <c r="Q988" s="36"/>
      <c r="R988" s="36">
        <v>31500</v>
      </c>
      <c r="S988" s="142">
        <v>33000</v>
      </c>
      <c r="T988" s="143">
        <v>38600</v>
      </c>
      <c r="U988" s="143">
        <v>42200</v>
      </c>
      <c r="V988" s="143"/>
      <c r="W988" s="31">
        <v>82400</v>
      </c>
      <c r="X988" s="31">
        <v>89000</v>
      </c>
      <c r="Y988" s="31">
        <v>98800</v>
      </c>
      <c r="Z988" s="31">
        <v>104200</v>
      </c>
      <c r="AA988" s="31"/>
      <c r="AB988" s="31">
        <v>110500</v>
      </c>
      <c r="AC988" s="37">
        <v>117200</v>
      </c>
      <c r="AD988" s="37">
        <v>130600</v>
      </c>
      <c r="AE988" s="30">
        <v>180800</v>
      </c>
      <c r="AF988" s="30"/>
      <c r="AG988" s="37">
        <v>190400</v>
      </c>
      <c r="AH988" s="37">
        <v>214100</v>
      </c>
      <c r="AI988" s="30">
        <v>218600</v>
      </c>
      <c r="AJ988" s="3"/>
      <c r="AK988" s="3"/>
      <c r="AL988" s="3"/>
      <c r="AO988" s="1" t="str">
        <f t="shared" si="236"/>
        <v/>
      </c>
      <c r="AP988" s="50"/>
      <c r="AQ988" s="50" t="str">
        <f t="shared" si="237"/>
        <v/>
      </c>
      <c r="AR988" s="50"/>
      <c r="AS988" s="1" t="str">
        <f t="shared" si="238"/>
        <v/>
      </c>
      <c r="AU988" s="1" t="str">
        <f t="shared" si="239"/>
        <v/>
      </c>
      <c r="AW988" s="1" t="str">
        <f t="shared" si="240"/>
        <v/>
      </c>
      <c r="AY988" s="1" t="str">
        <f t="shared" si="241"/>
        <v/>
      </c>
      <c r="BA988" s="1" t="str">
        <f t="shared" si="242"/>
        <v/>
      </c>
      <c r="BC988" s="1" t="str">
        <f t="shared" si="243"/>
        <v/>
      </c>
    </row>
    <row r="989" spans="1:55" hidden="1">
      <c r="C989" s="1" t="str">
        <f t="shared" si="244"/>
        <v/>
      </c>
      <c r="E989" s="1" t="str">
        <f t="shared" si="245"/>
        <v/>
      </c>
      <c r="F989" s="1">
        <v>57200</v>
      </c>
      <c r="G989" s="1">
        <v>67000</v>
      </c>
      <c r="H989" s="1">
        <v>51000</v>
      </c>
      <c r="I989" s="1">
        <v>80200</v>
      </c>
      <c r="K989" s="31">
        <v>26800</v>
      </c>
      <c r="L989" s="31"/>
      <c r="M989" s="31">
        <v>27100</v>
      </c>
      <c r="N989" s="31">
        <v>27600</v>
      </c>
      <c r="O989" s="31">
        <v>29000</v>
      </c>
      <c r="P989" s="31">
        <v>31400</v>
      </c>
      <c r="Q989" s="36"/>
      <c r="R989" s="36">
        <v>32400</v>
      </c>
      <c r="S989" s="142">
        <v>34000</v>
      </c>
      <c r="T989" s="143">
        <v>39800</v>
      </c>
      <c r="U989" s="143">
        <v>43500</v>
      </c>
      <c r="V989" s="143"/>
      <c r="W989" s="31">
        <v>84900</v>
      </c>
      <c r="X989" s="31">
        <v>91700</v>
      </c>
      <c r="Y989" s="37">
        <v>101800</v>
      </c>
      <c r="Z989" s="37">
        <v>107300</v>
      </c>
      <c r="AA989" s="37"/>
      <c r="AB989" s="37">
        <v>113800</v>
      </c>
      <c r="AC989" s="30">
        <v>120700</v>
      </c>
      <c r="AD989" s="30">
        <v>134500</v>
      </c>
      <c r="AE989" s="30">
        <v>186200</v>
      </c>
      <c r="AF989" s="30"/>
      <c r="AG989" s="37">
        <v>196100</v>
      </c>
      <c r="AH989" s="37"/>
      <c r="AI989" s="30"/>
      <c r="AJ989" s="3"/>
      <c r="AK989" s="3"/>
      <c r="AL989" s="3"/>
      <c r="AO989" s="1" t="str">
        <f t="shared" si="236"/>
        <v/>
      </c>
      <c r="AP989" s="50"/>
      <c r="AQ989" s="50" t="str">
        <f t="shared" si="237"/>
        <v/>
      </c>
      <c r="AR989" s="50"/>
      <c r="AS989" s="1" t="str">
        <f t="shared" si="238"/>
        <v/>
      </c>
      <c r="AU989" s="1" t="str">
        <f t="shared" si="239"/>
        <v/>
      </c>
      <c r="AW989" s="1" t="str">
        <f t="shared" si="240"/>
        <v/>
      </c>
      <c r="AY989" s="1" t="str">
        <f t="shared" si="241"/>
        <v/>
      </c>
      <c r="BA989" s="1" t="str">
        <f t="shared" si="242"/>
        <v/>
      </c>
      <c r="BC989" s="1" t="str">
        <f t="shared" si="243"/>
        <v/>
      </c>
    </row>
    <row r="990" spans="1:55" hidden="1">
      <c r="C990" s="1" t="str">
        <f t="shared" si="244"/>
        <v/>
      </c>
      <c r="E990" s="1" t="str">
        <f t="shared" si="245"/>
        <v/>
      </c>
      <c r="F990" s="1">
        <v>58900</v>
      </c>
      <c r="G990" s="1">
        <v>69000</v>
      </c>
      <c r="H990" s="1">
        <v>52500</v>
      </c>
      <c r="I990" s="1">
        <v>82600</v>
      </c>
      <c r="K990" s="31">
        <v>27600</v>
      </c>
      <c r="L990" s="31"/>
      <c r="M990" s="31">
        <v>27900</v>
      </c>
      <c r="N990" s="30">
        <v>28400</v>
      </c>
      <c r="O990" s="31">
        <v>29900</v>
      </c>
      <c r="P990" s="31">
        <v>32300</v>
      </c>
      <c r="Q990" s="36"/>
      <c r="R990" s="36">
        <v>33400</v>
      </c>
      <c r="S990" s="142">
        <v>35000</v>
      </c>
      <c r="T990" s="143">
        <v>41000</v>
      </c>
      <c r="U990" s="143">
        <v>44800</v>
      </c>
      <c r="V990" s="143"/>
      <c r="W990" s="31">
        <v>87400</v>
      </c>
      <c r="X990" s="31">
        <v>94500</v>
      </c>
      <c r="Y990" s="37">
        <v>104900</v>
      </c>
      <c r="Z990" s="37">
        <v>110500</v>
      </c>
      <c r="AA990" s="37"/>
      <c r="AB990" s="37">
        <v>117200</v>
      </c>
      <c r="AC990" s="37">
        <v>124300</v>
      </c>
      <c r="AD990" s="37">
        <v>138500</v>
      </c>
      <c r="AE990" s="30">
        <v>191800</v>
      </c>
      <c r="AF990" s="30"/>
      <c r="AG990" s="31">
        <v>202000</v>
      </c>
      <c r="AH990" s="31"/>
      <c r="AI990" s="148"/>
      <c r="AJ990" s="3"/>
      <c r="AK990" s="3"/>
      <c r="AL990" s="3"/>
      <c r="AO990" s="1" t="str">
        <f t="shared" si="236"/>
        <v/>
      </c>
      <c r="AP990" s="50"/>
      <c r="AQ990" s="50" t="str">
        <f t="shared" si="237"/>
        <v/>
      </c>
      <c r="AR990" s="50"/>
      <c r="AS990" s="1" t="str">
        <f t="shared" si="238"/>
        <v/>
      </c>
      <c r="AU990" s="1" t="str">
        <f t="shared" si="239"/>
        <v/>
      </c>
      <c r="AW990" s="1" t="str">
        <f t="shared" si="240"/>
        <v/>
      </c>
      <c r="AY990" s="1" t="str">
        <f t="shared" si="241"/>
        <v/>
      </c>
      <c r="BA990" s="1" t="str">
        <f t="shared" si="242"/>
        <v/>
      </c>
      <c r="BC990" s="1" t="str">
        <f t="shared" si="243"/>
        <v/>
      </c>
    </row>
    <row r="991" spans="1:55" hidden="1">
      <c r="C991" s="1" t="str">
        <f t="shared" si="244"/>
        <v/>
      </c>
      <c r="E991" s="1" t="str">
        <f t="shared" si="245"/>
        <v/>
      </c>
      <c r="F991" s="1">
        <v>60700</v>
      </c>
      <c r="G991" s="1">
        <v>71100</v>
      </c>
      <c r="H991" s="1">
        <v>54100</v>
      </c>
      <c r="I991" s="1">
        <v>85100</v>
      </c>
      <c r="K991" s="31">
        <v>28400</v>
      </c>
      <c r="L991" s="31"/>
      <c r="M991" s="31">
        <v>28700</v>
      </c>
      <c r="N991" s="31">
        <v>29300</v>
      </c>
      <c r="O991" s="31">
        <v>30800</v>
      </c>
      <c r="P991" s="31">
        <v>33300</v>
      </c>
      <c r="Q991" s="36"/>
      <c r="R991" s="36">
        <v>34400</v>
      </c>
      <c r="S991" s="142">
        <v>36100</v>
      </c>
      <c r="T991" s="143">
        <v>42200</v>
      </c>
      <c r="U991" s="143">
        <v>46100</v>
      </c>
      <c r="V991" s="143"/>
      <c r="W991" s="31">
        <v>90000</v>
      </c>
      <c r="X991" s="31">
        <v>97300</v>
      </c>
      <c r="Y991" s="37">
        <v>108000</v>
      </c>
      <c r="Z991" s="37">
        <v>113800</v>
      </c>
      <c r="AA991" s="37"/>
      <c r="AB991" s="37">
        <v>120700</v>
      </c>
      <c r="AC991" s="37">
        <v>128000</v>
      </c>
      <c r="AD991" s="37">
        <v>142700</v>
      </c>
      <c r="AE991" s="30">
        <v>197600</v>
      </c>
      <c r="AF991" s="30"/>
      <c r="AG991" s="30">
        <v>208100</v>
      </c>
      <c r="AH991" s="30"/>
      <c r="AI991" s="148"/>
      <c r="AJ991" s="3"/>
      <c r="AK991" s="3"/>
      <c r="AL991" s="3"/>
      <c r="AO991" s="1" t="str">
        <f t="shared" si="236"/>
        <v/>
      </c>
      <c r="AP991" s="50"/>
      <c r="AQ991" s="50" t="str">
        <f t="shared" si="237"/>
        <v/>
      </c>
      <c r="AR991" s="50"/>
      <c r="AS991" s="1" t="str">
        <f t="shared" si="238"/>
        <v/>
      </c>
      <c r="AU991" s="1" t="str">
        <f t="shared" si="239"/>
        <v/>
      </c>
      <c r="AW991" s="1" t="str">
        <f t="shared" si="240"/>
        <v/>
      </c>
      <c r="AY991" s="1" t="str">
        <f t="shared" si="241"/>
        <v/>
      </c>
      <c r="BA991" s="1" t="str">
        <f t="shared" si="242"/>
        <v/>
      </c>
      <c r="BC991" s="1" t="str">
        <f t="shared" si="243"/>
        <v/>
      </c>
    </row>
    <row r="992" spans="1:55" hidden="1">
      <c r="C992" s="1" t="str">
        <f t="shared" si="244"/>
        <v/>
      </c>
      <c r="E992" s="1" t="str">
        <f t="shared" si="245"/>
        <v/>
      </c>
      <c r="F992" s="1">
        <v>62500</v>
      </c>
      <c r="G992" s="1">
        <v>73200</v>
      </c>
      <c r="H992" s="1">
        <v>55700</v>
      </c>
      <c r="I992" s="1">
        <v>87700</v>
      </c>
      <c r="K992" s="31">
        <v>29300</v>
      </c>
      <c r="L992" s="31"/>
      <c r="M992" s="31">
        <v>29600</v>
      </c>
      <c r="N992" s="31">
        <v>30200</v>
      </c>
      <c r="O992" s="31">
        <v>31700</v>
      </c>
      <c r="P992" s="31">
        <v>34300</v>
      </c>
      <c r="Q992" s="36"/>
      <c r="R992" s="36">
        <v>35400</v>
      </c>
      <c r="S992" s="142">
        <v>37200</v>
      </c>
      <c r="T992" s="143">
        <v>43500</v>
      </c>
      <c r="U992" s="143">
        <v>47500</v>
      </c>
      <c r="V992" s="143"/>
      <c r="W992" s="31">
        <v>92700</v>
      </c>
      <c r="X992" s="31">
        <v>100200</v>
      </c>
      <c r="Y992" s="30">
        <v>111200</v>
      </c>
      <c r="Z992" s="30">
        <v>117200</v>
      </c>
      <c r="AA992" s="30"/>
      <c r="AB992" s="30">
        <v>124300</v>
      </c>
      <c r="AC992" s="37">
        <v>131800</v>
      </c>
      <c r="AD992" s="37">
        <v>147000</v>
      </c>
      <c r="AE992" s="34">
        <v>203500</v>
      </c>
      <c r="AF992" s="34"/>
      <c r="AG992" s="30"/>
      <c r="AH992" s="30"/>
      <c r="AI992" s="148"/>
      <c r="AJ992" s="3"/>
      <c r="AK992" s="3"/>
      <c r="AL992" s="3"/>
      <c r="AO992" s="1" t="str">
        <f t="shared" si="236"/>
        <v/>
      </c>
      <c r="AP992" s="50"/>
      <c r="AQ992" s="50" t="str">
        <f t="shared" si="237"/>
        <v/>
      </c>
      <c r="AR992" s="50"/>
      <c r="AS992" s="1" t="str">
        <f t="shared" si="238"/>
        <v/>
      </c>
      <c r="AU992" s="1" t="str">
        <f t="shared" si="239"/>
        <v/>
      </c>
      <c r="AW992" s="1" t="str">
        <f t="shared" si="240"/>
        <v/>
      </c>
      <c r="AY992" s="1" t="str">
        <f t="shared" si="241"/>
        <v/>
      </c>
      <c r="BA992" s="1" t="str">
        <f t="shared" si="242"/>
        <v/>
      </c>
      <c r="BC992" s="1" t="str">
        <f t="shared" si="243"/>
        <v/>
      </c>
    </row>
    <row r="993" spans="3:55" hidden="1">
      <c r="C993" s="1" t="str">
        <f t="shared" si="244"/>
        <v/>
      </c>
      <c r="E993" s="1" t="str">
        <f t="shared" si="245"/>
        <v/>
      </c>
      <c r="F993" s="1">
        <v>64400</v>
      </c>
      <c r="G993" s="1">
        <v>75400</v>
      </c>
      <c r="H993" s="1">
        <v>57400</v>
      </c>
      <c r="I993" s="1">
        <v>90300</v>
      </c>
      <c r="K993" s="31">
        <v>30200</v>
      </c>
      <c r="L993" s="31"/>
      <c r="M993" s="31">
        <v>30500</v>
      </c>
      <c r="N993" s="31">
        <v>31100</v>
      </c>
      <c r="O993" s="31">
        <v>32700</v>
      </c>
      <c r="P993" s="31">
        <v>35300</v>
      </c>
      <c r="Q993" s="36"/>
      <c r="R993" s="36">
        <v>36500</v>
      </c>
      <c r="S993" s="142">
        <v>38300</v>
      </c>
      <c r="T993" s="143">
        <v>44800</v>
      </c>
      <c r="U993" s="143">
        <v>48900</v>
      </c>
      <c r="V993" s="143"/>
      <c r="W993" s="31">
        <v>95500</v>
      </c>
      <c r="X993" s="31">
        <v>103200</v>
      </c>
      <c r="Y993" s="30">
        <v>114500</v>
      </c>
      <c r="Z993" s="30">
        <v>120700</v>
      </c>
      <c r="AA993" s="30"/>
      <c r="AB993" s="30">
        <v>128000</v>
      </c>
      <c r="AC993" s="30">
        <v>135800</v>
      </c>
      <c r="AD993" s="30">
        <v>151400</v>
      </c>
      <c r="AE993" s="34"/>
      <c r="AF993" s="34"/>
      <c r="AG993" s="148"/>
      <c r="AH993" s="148"/>
      <c r="AI993" s="148"/>
      <c r="AJ993" s="3"/>
      <c r="AK993" s="3"/>
      <c r="AL993" s="3"/>
      <c r="AO993" s="1" t="str">
        <f t="shared" si="236"/>
        <v/>
      </c>
      <c r="AP993" s="50"/>
      <c r="AQ993" s="50" t="str">
        <f t="shared" si="237"/>
        <v/>
      </c>
      <c r="AR993" s="50"/>
      <c r="AS993" s="1" t="str">
        <f t="shared" si="238"/>
        <v/>
      </c>
      <c r="AU993" s="1" t="str">
        <f t="shared" si="239"/>
        <v/>
      </c>
      <c r="AW993" s="1" t="str">
        <f t="shared" si="240"/>
        <v/>
      </c>
      <c r="AY993" s="1" t="str">
        <f t="shared" si="241"/>
        <v/>
      </c>
      <c r="BA993" s="1" t="str">
        <f t="shared" si="242"/>
        <v/>
      </c>
      <c r="BC993" s="1" t="str">
        <f t="shared" si="243"/>
        <v/>
      </c>
    </row>
    <row r="994" spans="3:55" hidden="1">
      <c r="C994" s="1" t="str">
        <f t="shared" si="244"/>
        <v/>
      </c>
      <c r="E994" s="1" t="str">
        <f t="shared" si="245"/>
        <v/>
      </c>
      <c r="F994" s="1">
        <v>66300</v>
      </c>
      <c r="G994" s="1">
        <v>77700</v>
      </c>
      <c r="H994" s="1">
        <v>59100</v>
      </c>
      <c r="I994" s="1">
        <v>93000</v>
      </c>
      <c r="K994" s="34">
        <v>31100</v>
      </c>
      <c r="L994" s="34"/>
      <c r="M994" s="34">
        <v>31400</v>
      </c>
      <c r="N994" s="31">
        <v>32000</v>
      </c>
      <c r="O994" s="31">
        <v>33700</v>
      </c>
      <c r="P994" s="31">
        <v>36400</v>
      </c>
      <c r="Q994" s="36"/>
      <c r="R994" s="36">
        <v>37600</v>
      </c>
      <c r="S994" s="142">
        <v>39400</v>
      </c>
      <c r="T994" s="143">
        <v>46100</v>
      </c>
      <c r="U994" s="143">
        <v>50400</v>
      </c>
      <c r="V994" s="143"/>
      <c r="W994" s="31">
        <v>98400</v>
      </c>
      <c r="X994" s="31">
        <v>106300</v>
      </c>
      <c r="Y994" s="30">
        <v>117900</v>
      </c>
      <c r="Z994" s="30">
        <v>124300</v>
      </c>
      <c r="AA994" s="30"/>
      <c r="AB994" s="30">
        <v>131800</v>
      </c>
      <c r="AC994" s="37">
        <v>139900</v>
      </c>
      <c r="AD994" s="37">
        <v>155900</v>
      </c>
      <c r="AE994" s="30"/>
      <c r="AF994" s="30"/>
      <c r="AG994" s="148"/>
      <c r="AH994" s="148"/>
      <c r="AI994" s="148"/>
      <c r="AJ994" s="3"/>
      <c r="AK994" s="3"/>
      <c r="AL994" s="3"/>
      <c r="AO994" s="1" t="str">
        <f t="shared" si="236"/>
        <v/>
      </c>
      <c r="AP994" s="50"/>
      <c r="AQ994" s="50" t="str">
        <f t="shared" si="237"/>
        <v/>
      </c>
      <c r="AR994" s="50"/>
      <c r="AS994" s="1" t="str">
        <f t="shared" si="238"/>
        <v/>
      </c>
      <c r="AU994" s="1" t="str">
        <f t="shared" si="239"/>
        <v/>
      </c>
      <c r="AW994" s="1" t="str">
        <f t="shared" si="240"/>
        <v/>
      </c>
      <c r="AY994" s="1" t="str">
        <f t="shared" si="241"/>
        <v/>
      </c>
      <c r="BA994" s="1" t="str">
        <f t="shared" si="242"/>
        <v/>
      </c>
      <c r="BC994" s="1" t="str">
        <f t="shared" si="243"/>
        <v/>
      </c>
    </row>
    <row r="995" spans="3:55" hidden="1">
      <c r="C995" s="1" t="str">
        <f t="shared" si="244"/>
        <v/>
      </c>
      <c r="E995" s="1" t="str">
        <f t="shared" si="245"/>
        <v/>
      </c>
      <c r="F995" s="31">
        <v>68300</v>
      </c>
      <c r="G995" s="35">
        <v>80000</v>
      </c>
      <c r="H995" s="30">
        <v>60900</v>
      </c>
      <c r="I995" s="31">
        <v>95800</v>
      </c>
      <c r="J995" s="31"/>
      <c r="K995" s="34">
        <v>32000</v>
      </c>
      <c r="L995" s="34"/>
      <c r="M995" s="34">
        <v>32300</v>
      </c>
      <c r="N995" s="31">
        <v>33000</v>
      </c>
      <c r="O995" s="31">
        <v>34700</v>
      </c>
      <c r="P995" s="30">
        <v>37500</v>
      </c>
      <c r="Q995" s="35"/>
      <c r="R995" s="35">
        <v>38700</v>
      </c>
      <c r="S995" s="142">
        <v>40600</v>
      </c>
      <c r="T995" s="144">
        <v>47500</v>
      </c>
      <c r="U995" s="144">
        <v>51900</v>
      </c>
      <c r="V995" s="144"/>
      <c r="W995" s="37">
        <v>101400</v>
      </c>
      <c r="X995" s="37">
        <v>109500</v>
      </c>
      <c r="Y995" s="37">
        <v>121400</v>
      </c>
      <c r="Z995" s="37">
        <v>128000</v>
      </c>
      <c r="AA995" s="37"/>
      <c r="AB995" s="37">
        <v>135800</v>
      </c>
      <c r="AC995" s="37">
        <v>144100</v>
      </c>
      <c r="AD995" s="37">
        <v>160600</v>
      </c>
      <c r="AE995" s="148"/>
      <c r="AF995" s="148"/>
      <c r="AG995" s="148"/>
      <c r="AH995" s="148"/>
      <c r="AI995" s="148"/>
      <c r="AJ995" s="3"/>
      <c r="AK995" s="3"/>
      <c r="AL995" s="3"/>
      <c r="AO995" s="1" t="str">
        <f t="shared" si="236"/>
        <v/>
      </c>
      <c r="AP995" s="50"/>
      <c r="AQ995" s="50" t="str">
        <f t="shared" si="237"/>
        <v/>
      </c>
      <c r="AR995" s="50"/>
      <c r="AS995" s="1" t="str">
        <f t="shared" si="238"/>
        <v/>
      </c>
      <c r="AU995" s="1" t="str">
        <f t="shared" si="239"/>
        <v/>
      </c>
      <c r="AW995" s="1" t="str">
        <f t="shared" si="240"/>
        <v/>
      </c>
      <c r="AY995" s="1" t="str">
        <f t="shared" si="241"/>
        <v/>
      </c>
      <c r="BA995" s="1" t="str">
        <f t="shared" si="242"/>
        <v/>
      </c>
      <c r="BC995" s="1" t="str">
        <f t="shared" si="243"/>
        <v/>
      </c>
    </row>
    <row r="996" spans="3:55" hidden="1">
      <c r="C996" s="1" t="str">
        <f t="shared" si="244"/>
        <v/>
      </c>
      <c r="E996" s="1" t="str">
        <f t="shared" si="245"/>
        <v/>
      </c>
      <c r="F996" s="31">
        <v>70300</v>
      </c>
      <c r="G996" s="36">
        <v>82400</v>
      </c>
      <c r="H996" s="31">
        <v>62700</v>
      </c>
      <c r="I996" s="31">
        <v>98700</v>
      </c>
      <c r="J996" s="31"/>
      <c r="K996" s="31">
        <v>33000</v>
      </c>
      <c r="L996" s="31"/>
      <c r="M996" s="31">
        <v>33300</v>
      </c>
      <c r="N996" s="31">
        <v>34000</v>
      </c>
      <c r="O996" s="31">
        <v>35700</v>
      </c>
      <c r="P996" s="31">
        <v>38600</v>
      </c>
      <c r="Q996" s="36"/>
      <c r="R996" s="36">
        <v>39900</v>
      </c>
      <c r="S996" s="142">
        <v>41800</v>
      </c>
      <c r="T996" s="143">
        <v>48900</v>
      </c>
      <c r="U996" s="143">
        <v>53500</v>
      </c>
      <c r="V996" s="143"/>
      <c r="W996" s="37">
        <v>104400</v>
      </c>
      <c r="X996" s="37">
        <v>112800</v>
      </c>
      <c r="Y996" s="37">
        <v>125000</v>
      </c>
      <c r="Z996" s="37">
        <v>131800</v>
      </c>
      <c r="AA996" s="37"/>
      <c r="AB996" s="37">
        <v>139900</v>
      </c>
      <c r="AC996" s="37">
        <v>148400</v>
      </c>
      <c r="AD996" s="37">
        <v>165400</v>
      </c>
      <c r="AE996" s="148"/>
      <c r="AF996" s="148"/>
      <c r="AG996" s="148"/>
      <c r="AH996" s="148"/>
      <c r="AI996" s="148"/>
      <c r="AJ996" s="3"/>
      <c r="AK996" s="3"/>
      <c r="AL996" s="3"/>
      <c r="AO996" s="1" t="str">
        <f t="shared" si="236"/>
        <v/>
      </c>
      <c r="AP996" s="50"/>
      <c r="AQ996" s="50" t="str">
        <f t="shared" si="237"/>
        <v/>
      </c>
      <c r="AR996" s="50"/>
      <c r="AS996" s="1" t="str">
        <f t="shared" si="238"/>
        <v/>
      </c>
      <c r="AU996" s="1" t="str">
        <f t="shared" si="239"/>
        <v/>
      </c>
      <c r="AW996" s="1" t="str">
        <f t="shared" si="240"/>
        <v/>
      </c>
      <c r="AY996" s="1" t="str">
        <f t="shared" si="241"/>
        <v/>
      </c>
      <c r="BA996" s="1" t="str">
        <f t="shared" si="242"/>
        <v/>
      </c>
      <c r="BC996" s="1" t="str">
        <f t="shared" si="243"/>
        <v/>
      </c>
    </row>
    <row r="997" spans="3:55" hidden="1">
      <c r="C997" s="1" t="str">
        <f t="shared" si="244"/>
        <v/>
      </c>
      <c r="E997" s="1" t="str">
        <f t="shared" si="245"/>
        <v/>
      </c>
      <c r="F997" s="30">
        <v>72400</v>
      </c>
      <c r="G997" s="35">
        <v>84900</v>
      </c>
      <c r="H997" s="31">
        <v>64600</v>
      </c>
      <c r="I997" s="37">
        <v>101700</v>
      </c>
      <c r="J997" s="37"/>
      <c r="K997" s="31">
        <v>34000</v>
      </c>
      <c r="L997" s="31"/>
      <c r="M997" s="31">
        <v>34300</v>
      </c>
      <c r="N997" s="31">
        <v>35000</v>
      </c>
      <c r="O997" s="30">
        <v>36800</v>
      </c>
      <c r="P997" s="31">
        <v>39800</v>
      </c>
      <c r="Q997" s="36"/>
      <c r="R997" s="36">
        <v>41100</v>
      </c>
      <c r="S997" s="142">
        <v>43300</v>
      </c>
      <c r="T997" s="143">
        <v>50400</v>
      </c>
      <c r="U997" s="143">
        <v>55100</v>
      </c>
      <c r="V997" s="143"/>
      <c r="W997" s="37">
        <v>107500</v>
      </c>
      <c r="X997" s="37">
        <v>116200</v>
      </c>
      <c r="Y997" s="30">
        <v>128800</v>
      </c>
      <c r="Z997" s="30">
        <v>135800</v>
      </c>
      <c r="AA997" s="30"/>
      <c r="AB997" s="30">
        <v>144100</v>
      </c>
      <c r="AC997" s="30">
        <v>152900</v>
      </c>
      <c r="AD997" s="30">
        <v>170400</v>
      </c>
      <c r="AE997" s="3"/>
      <c r="AF997" s="3"/>
      <c r="AG997" s="3"/>
      <c r="AH997" s="3"/>
      <c r="AI997" s="3"/>
      <c r="AJ997" s="3"/>
      <c r="AK997" s="3"/>
      <c r="AL997" s="3"/>
      <c r="AO997" s="1" t="str">
        <f t="shared" si="236"/>
        <v/>
      </c>
      <c r="AP997" s="50"/>
      <c r="AQ997" s="50" t="str">
        <f t="shared" si="237"/>
        <v/>
      </c>
      <c r="AR997" s="50"/>
      <c r="AS997" s="1" t="str">
        <f t="shared" si="238"/>
        <v/>
      </c>
      <c r="AU997" s="1" t="str">
        <f t="shared" si="239"/>
        <v/>
      </c>
      <c r="AW997" s="1" t="str">
        <f t="shared" si="240"/>
        <v/>
      </c>
      <c r="AY997" s="1" t="str">
        <f t="shared" si="241"/>
        <v/>
      </c>
      <c r="BA997" s="1" t="str">
        <f t="shared" si="242"/>
        <v/>
      </c>
      <c r="BC997" s="1" t="str">
        <f t="shared" si="243"/>
        <v/>
      </c>
    </row>
    <row r="998" spans="3:55" hidden="1">
      <c r="C998" s="1" t="str">
        <f t="shared" si="244"/>
        <v/>
      </c>
      <c r="E998" s="1" t="str">
        <f t="shared" si="245"/>
        <v/>
      </c>
      <c r="F998" s="31">
        <v>74600</v>
      </c>
      <c r="G998" s="35">
        <v>87400</v>
      </c>
      <c r="H998" s="31">
        <v>66500</v>
      </c>
      <c r="I998" s="37">
        <v>104800</v>
      </c>
      <c r="J998" s="37"/>
      <c r="K998" s="31">
        <v>35000</v>
      </c>
      <c r="L998" s="31"/>
      <c r="M998" s="31">
        <v>35300</v>
      </c>
      <c r="N998" s="31">
        <v>36100</v>
      </c>
      <c r="O998" s="31">
        <v>37900</v>
      </c>
      <c r="P998" s="34">
        <v>41000</v>
      </c>
      <c r="Q998" s="145"/>
      <c r="R998" s="145">
        <v>42300</v>
      </c>
      <c r="S998" s="142">
        <v>44400</v>
      </c>
      <c r="T998" s="146">
        <v>51900</v>
      </c>
      <c r="U998" s="146">
        <v>56800</v>
      </c>
      <c r="V998" s="146"/>
      <c r="W998" s="30">
        <v>110700</v>
      </c>
      <c r="X998" s="30">
        <v>119700</v>
      </c>
      <c r="Y998" s="37">
        <v>132700</v>
      </c>
      <c r="Z998" s="37">
        <v>139900</v>
      </c>
      <c r="AA998" s="37"/>
      <c r="AB998" s="37">
        <v>148400</v>
      </c>
      <c r="AC998" s="30">
        <v>157500</v>
      </c>
      <c r="AD998" s="30">
        <v>175500</v>
      </c>
      <c r="AE998" s="3"/>
      <c r="AF998" s="3"/>
      <c r="AG998" s="3"/>
      <c r="AH998" s="3"/>
      <c r="AI998" s="3"/>
      <c r="AJ998" s="3"/>
      <c r="AK998" s="3"/>
      <c r="AL998" s="3"/>
      <c r="AO998" s="1" t="str">
        <f t="shared" si="236"/>
        <v/>
      </c>
      <c r="AP998" s="50"/>
      <c r="AQ998" s="50" t="str">
        <f t="shared" si="237"/>
        <v/>
      </c>
      <c r="AR998" s="50"/>
      <c r="AS998" s="1" t="str">
        <f t="shared" si="238"/>
        <v/>
      </c>
      <c r="AU998" s="1" t="str">
        <f t="shared" si="239"/>
        <v/>
      </c>
      <c r="AW998" s="1" t="str">
        <f t="shared" si="240"/>
        <v/>
      </c>
      <c r="AY998" s="1" t="str">
        <f t="shared" si="241"/>
        <v/>
      </c>
      <c r="BA998" s="1" t="str">
        <f t="shared" si="242"/>
        <v/>
      </c>
      <c r="BC998" s="1" t="str">
        <f t="shared" si="243"/>
        <v/>
      </c>
    </row>
    <row r="999" spans="3:55" hidden="1">
      <c r="C999" s="1" t="str">
        <f t="shared" si="244"/>
        <v/>
      </c>
      <c r="E999" s="1" t="str">
        <f t="shared" si="245"/>
        <v/>
      </c>
      <c r="F999" s="31">
        <v>76800</v>
      </c>
      <c r="G999" s="36">
        <v>90000</v>
      </c>
      <c r="H999" s="30">
        <v>68500</v>
      </c>
      <c r="I999" s="37">
        <v>107900</v>
      </c>
      <c r="J999" s="37"/>
      <c r="K999" s="31">
        <v>36100</v>
      </c>
      <c r="L999" s="31"/>
      <c r="M999" s="31">
        <v>36400</v>
      </c>
      <c r="N999" s="31">
        <v>37200</v>
      </c>
      <c r="O999" s="31">
        <v>39000</v>
      </c>
      <c r="P999" s="34">
        <v>42200</v>
      </c>
      <c r="Q999" s="145"/>
      <c r="R999" s="145">
        <v>43600</v>
      </c>
      <c r="S999" s="142">
        <v>45700</v>
      </c>
      <c r="T999" s="146">
        <v>53500</v>
      </c>
      <c r="U999" s="146">
        <v>58500</v>
      </c>
      <c r="V999" s="146"/>
      <c r="W999" s="30">
        <v>114000</v>
      </c>
      <c r="X999" s="30">
        <v>123300</v>
      </c>
      <c r="Y999" s="30">
        <v>136700</v>
      </c>
      <c r="Z999" s="30">
        <v>144100</v>
      </c>
      <c r="AA999" s="30"/>
      <c r="AB999" s="30">
        <v>152900</v>
      </c>
      <c r="AC999" s="37">
        <v>162200</v>
      </c>
      <c r="AD999" s="37">
        <v>180800</v>
      </c>
      <c r="AE999" s="3"/>
      <c r="AF999" s="3"/>
      <c r="AG999" s="3"/>
      <c r="AH999" s="3"/>
      <c r="AI999" s="3"/>
      <c r="AJ999" s="3"/>
      <c r="AK999" s="3"/>
      <c r="AL999" s="3"/>
      <c r="AO999" s="1" t="str">
        <f t="shared" si="236"/>
        <v/>
      </c>
      <c r="AP999" s="50"/>
      <c r="AQ999" s="50" t="str">
        <f t="shared" si="237"/>
        <v/>
      </c>
      <c r="AR999" s="50"/>
      <c r="AS999" s="1" t="str">
        <f t="shared" si="238"/>
        <v/>
      </c>
      <c r="AU999" s="1" t="str">
        <f t="shared" si="239"/>
        <v/>
      </c>
      <c r="AW999" s="1" t="str">
        <f t="shared" si="240"/>
        <v/>
      </c>
      <c r="AY999" s="1" t="str">
        <f t="shared" si="241"/>
        <v/>
      </c>
      <c r="BA999" s="1" t="str">
        <f t="shared" si="242"/>
        <v/>
      </c>
      <c r="BC999" s="1" t="str">
        <f t="shared" si="243"/>
        <v/>
      </c>
    </row>
    <row r="1000" spans="3:55" hidden="1">
      <c r="C1000" s="1" t="str">
        <f t="shared" si="244"/>
        <v/>
      </c>
      <c r="E1000" s="1" t="str">
        <f t="shared" si="245"/>
        <v/>
      </c>
      <c r="F1000" s="30">
        <v>79100</v>
      </c>
      <c r="G1000" s="36">
        <v>92700</v>
      </c>
      <c r="H1000" s="31">
        <v>70600</v>
      </c>
      <c r="I1000" s="30">
        <v>111100</v>
      </c>
      <c r="J1000" s="30"/>
      <c r="K1000" s="34">
        <v>37200</v>
      </c>
      <c r="L1000" s="34"/>
      <c r="M1000" s="34">
        <v>37500</v>
      </c>
      <c r="N1000" s="30">
        <v>38300</v>
      </c>
      <c r="O1000" s="31">
        <v>40200</v>
      </c>
      <c r="P1000" s="34">
        <v>43500</v>
      </c>
      <c r="Q1000" s="145"/>
      <c r="R1000" s="145">
        <v>44900</v>
      </c>
      <c r="S1000" s="142">
        <v>47100</v>
      </c>
      <c r="T1000" s="146">
        <v>55100</v>
      </c>
      <c r="U1000" s="146">
        <v>60300</v>
      </c>
      <c r="V1000" s="146"/>
      <c r="W1000" s="30">
        <v>117400</v>
      </c>
      <c r="X1000" s="30">
        <v>127000</v>
      </c>
      <c r="Y1000" s="37">
        <v>140800</v>
      </c>
      <c r="Z1000" s="37">
        <v>148400</v>
      </c>
      <c r="AA1000" s="37"/>
      <c r="AB1000" s="37">
        <v>157500</v>
      </c>
      <c r="AC1000" s="37">
        <v>167100</v>
      </c>
      <c r="AD1000" s="37">
        <v>186200</v>
      </c>
      <c r="AE1000" s="3"/>
      <c r="AF1000" s="3"/>
      <c r="AG1000" s="3"/>
      <c r="AH1000" s="3"/>
      <c r="AI1000" s="3"/>
      <c r="AJ1000" s="3"/>
      <c r="AK1000" s="3"/>
      <c r="AL1000" s="3"/>
      <c r="AO1000" s="1" t="str">
        <f t="shared" si="236"/>
        <v/>
      </c>
      <c r="AP1000" s="50"/>
      <c r="AQ1000" s="50" t="str">
        <f t="shared" si="237"/>
        <v/>
      </c>
      <c r="AR1000" s="50"/>
      <c r="AS1000" s="1" t="str">
        <f t="shared" si="238"/>
        <v/>
      </c>
      <c r="AU1000" s="1" t="str">
        <f t="shared" si="239"/>
        <v/>
      </c>
      <c r="AW1000" s="1" t="str">
        <f t="shared" si="240"/>
        <v/>
      </c>
      <c r="AY1000" s="1" t="str">
        <f t="shared" si="241"/>
        <v/>
      </c>
      <c r="BA1000" s="1" t="str">
        <f t="shared" si="242"/>
        <v/>
      </c>
      <c r="BC1000" s="1" t="str">
        <f t="shared" si="243"/>
        <v/>
      </c>
    </row>
    <row r="1001" spans="3:55" hidden="1">
      <c r="C1001" s="1" t="str">
        <f t="shared" si="244"/>
        <v/>
      </c>
      <c r="E1001" s="1" t="str">
        <f t="shared" si="245"/>
        <v/>
      </c>
      <c r="F1001" s="30">
        <v>81500</v>
      </c>
      <c r="G1001" s="35">
        <v>95500</v>
      </c>
      <c r="H1001" s="31">
        <v>72700</v>
      </c>
      <c r="I1001" s="30">
        <v>114400</v>
      </c>
      <c r="J1001" s="30"/>
      <c r="K1001" s="34">
        <v>38300</v>
      </c>
      <c r="L1001" s="34"/>
      <c r="M1001" s="34">
        <v>38600</v>
      </c>
      <c r="N1001" s="31">
        <v>39400</v>
      </c>
      <c r="O1001" s="31">
        <v>41400</v>
      </c>
      <c r="P1001" s="30">
        <v>44800</v>
      </c>
      <c r="Q1001" s="35"/>
      <c r="R1001" s="35">
        <v>46200</v>
      </c>
      <c r="S1001" s="142">
        <v>48500</v>
      </c>
      <c r="T1001" s="144">
        <v>56800</v>
      </c>
      <c r="U1001" s="144">
        <v>62100</v>
      </c>
      <c r="V1001" s="144"/>
      <c r="W1001" s="37">
        <v>120900</v>
      </c>
      <c r="X1001" s="37">
        <v>130800</v>
      </c>
      <c r="Y1001" s="37">
        <v>145000</v>
      </c>
      <c r="Z1001" s="37">
        <v>152900</v>
      </c>
      <c r="AA1001" s="37"/>
      <c r="AB1001" s="37">
        <v>162200</v>
      </c>
      <c r="AC1001" s="30">
        <v>172100</v>
      </c>
      <c r="AD1001" s="30">
        <v>191800</v>
      </c>
      <c r="AE1001" s="3"/>
      <c r="AF1001" s="3"/>
      <c r="AG1001" s="3"/>
      <c r="AH1001" s="3"/>
      <c r="AI1001" s="3"/>
      <c r="AJ1001" s="3"/>
      <c r="AK1001" s="3"/>
      <c r="AL1001" s="3"/>
      <c r="AO1001" s="1" t="str">
        <f t="shared" si="236"/>
        <v/>
      </c>
      <c r="AP1001" s="50"/>
      <c r="AQ1001" s="50" t="str">
        <f t="shared" si="237"/>
        <v/>
      </c>
      <c r="AR1001" s="50"/>
      <c r="AS1001" s="1" t="str">
        <f t="shared" si="238"/>
        <v/>
      </c>
      <c r="AU1001" s="1" t="str">
        <f t="shared" si="239"/>
        <v/>
      </c>
      <c r="AW1001" s="1" t="str">
        <f t="shared" si="240"/>
        <v/>
      </c>
      <c r="AY1001" s="1" t="str">
        <f t="shared" si="241"/>
        <v/>
      </c>
      <c r="BA1001" s="1" t="str">
        <f t="shared" si="242"/>
        <v/>
      </c>
      <c r="BC1001" s="1" t="str">
        <f t="shared" si="243"/>
        <v/>
      </c>
    </row>
    <row r="1002" spans="3:55" hidden="1">
      <c r="C1002" s="1" t="str">
        <f t="shared" si="244"/>
        <v/>
      </c>
      <c r="E1002" s="1" t="str">
        <f t="shared" si="245"/>
        <v/>
      </c>
      <c r="F1002" s="31">
        <v>83900</v>
      </c>
      <c r="G1002" s="35">
        <v>98400</v>
      </c>
      <c r="H1002" s="31">
        <v>74900</v>
      </c>
      <c r="I1002" s="30">
        <v>117800</v>
      </c>
      <c r="J1002" s="30"/>
      <c r="K1002" s="34">
        <v>39400</v>
      </c>
      <c r="L1002" s="34"/>
      <c r="M1002" s="34">
        <v>39800</v>
      </c>
      <c r="N1002" s="31">
        <v>40600</v>
      </c>
      <c r="O1002" s="31">
        <v>42600</v>
      </c>
      <c r="P1002" s="34">
        <v>46100</v>
      </c>
      <c r="Q1002" s="145"/>
      <c r="R1002" s="145">
        <v>47600</v>
      </c>
      <c r="S1002" s="142">
        <v>50000</v>
      </c>
      <c r="T1002" s="146">
        <v>58500</v>
      </c>
      <c r="U1002" s="146">
        <v>64000</v>
      </c>
      <c r="V1002" s="146"/>
      <c r="W1002" s="37">
        <v>124500</v>
      </c>
      <c r="X1002" s="37">
        <v>134700</v>
      </c>
      <c r="Y1002" s="37">
        <v>149400</v>
      </c>
      <c r="Z1002" s="37">
        <v>157500</v>
      </c>
      <c r="AA1002" s="37"/>
      <c r="AB1002" s="37">
        <v>167100</v>
      </c>
      <c r="AC1002" s="30">
        <v>177300</v>
      </c>
      <c r="AD1002" s="30">
        <v>197600</v>
      </c>
      <c r="AE1002" s="3"/>
      <c r="AF1002" s="3"/>
      <c r="AG1002" s="3"/>
      <c r="AH1002" s="3"/>
      <c r="AI1002" s="3"/>
      <c r="AJ1002" s="3"/>
      <c r="AK1002" s="3"/>
      <c r="AL1002" s="3"/>
      <c r="AO1002" s="1" t="str">
        <f t="shared" si="236"/>
        <v/>
      </c>
      <c r="AP1002" s="50"/>
      <c r="AQ1002" s="50" t="str">
        <f t="shared" si="237"/>
        <v/>
      </c>
      <c r="AR1002" s="50"/>
      <c r="AS1002" s="1" t="str">
        <f t="shared" si="238"/>
        <v/>
      </c>
      <c r="AU1002" s="1" t="str">
        <f t="shared" si="239"/>
        <v/>
      </c>
      <c r="AW1002" s="1" t="str">
        <f t="shared" si="240"/>
        <v/>
      </c>
      <c r="AY1002" s="1" t="str">
        <f t="shared" si="241"/>
        <v/>
      </c>
      <c r="BA1002" s="1" t="str">
        <f t="shared" si="242"/>
        <v/>
      </c>
      <c r="BC1002" s="1" t="str">
        <f t="shared" si="243"/>
        <v/>
      </c>
    </row>
    <row r="1003" spans="3:55" hidden="1">
      <c r="C1003" s="1" t="str">
        <f t="shared" si="244"/>
        <v/>
      </c>
      <c r="E1003" s="1" t="str">
        <f t="shared" si="245"/>
        <v/>
      </c>
      <c r="F1003" s="30">
        <v>86400</v>
      </c>
      <c r="G1003" s="35">
        <v>101400</v>
      </c>
      <c r="H1003" s="31">
        <v>77100</v>
      </c>
      <c r="I1003" s="37">
        <v>121300</v>
      </c>
      <c r="J1003" s="37"/>
      <c r="K1003" s="31">
        <v>40600</v>
      </c>
      <c r="L1003" s="31"/>
      <c r="M1003" s="31">
        <v>41000</v>
      </c>
      <c r="N1003" s="31">
        <v>41800</v>
      </c>
      <c r="O1003" s="31">
        <v>43900</v>
      </c>
      <c r="P1003" s="34">
        <v>47500</v>
      </c>
      <c r="Q1003" s="145"/>
      <c r="R1003" s="145">
        <v>49000</v>
      </c>
      <c r="S1003" s="142">
        <v>51500</v>
      </c>
      <c r="T1003" s="146">
        <v>60300</v>
      </c>
      <c r="U1003" s="146">
        <v>65900</v>
      </c>
      <c r="V1003" s="146"/>
      <c r="W1003" s="37">
        <v>128200</v>
      </c>
      <c r="X1003" s="37">
        <v>138700</v>
      </c>
      <c r="Y1003" s="30">
        <v>153900</v>
      </c>
      <c r="Z1003" s="30">
        <v>162200</v>
      </c>
      <c r="AA1003" s="30"/>
      <c r="AB1003" s="30">
        <v>172100</v>
      </c>
      <c r="AC1003" s="30">
        <v>182600</v>
      </c>
      <c r="AD1003" s="30">
        <v>203500</v>
      </c>
      <c r="AE1003" s="3"/>
      <c r="AF1003" s="3"/>
      <c r="AG1003" s="3"/>
      <c r="AH1003" s="3"/>
      <c r="AI1003" s="3"/>
      <c r="AJ1003" s="3"/>
      <c r="AK1003" s="3"/>
      <c r="AL1003" s="3"/>
      <c r="AO1003" s="1" t="str">
        <f t="shared" si="236"/>
        <v/>
      </c>
      <c r="AP1003" s="50"/>
      <c r="AQ1003" s="50" t="str">
        <f t="shared" si="237"/>
        <v/>
      </c>
      <c r="AR1003" s="50"/>
      <c r="AS1003" s="1" t="str">
        <f t="shared" si="238"/>
        <v/>
      </c>
      <c r="AU1003" s="1" t="str">
        <f t="shared" si="239"/>
        <v/>
      </c>
      <c r="AW1003" s="1" t="str">
        <f t="shared" si="240"/>
        <v/>
      </c>
      <c r="AY1003" s="1" t="str">
        <f t="shared" si="241"/>
        <v/>
      </c>
      <c r="BA1003" s="1" t="str">
        <f t="shared" si="242"/>
        <v/>
      </c>
      <c r="BC1003" s="1" t="str">
        <f t="shared" si="243"/>
        <v/>
      </c>
    </row>
    <row r="1004" spans="3:55" hidden="1">
      <c r="C1004" s="1" t="str">
        <f t="shared" si="244"/>
        <v/>
      </c>
      <c r="E1004" s="1" t="str">
        <f t="shared" si="245"/>
        <v/>
      </c>
      <c r="F1004" s="30">
        <v>89000</v>
      </c>
      <c r="G1004" s="35">
        <v>104400</v>
      </c>
      <c r="H1004" s="31">
        <v>79400</v>
      </c>
      <c r="I1004" s="37">
        <v>124900</v>
      </c>
      <c r="J1004" s="37"/>
      <c r="K1004" s="31">
        <v>41800</v>
      </c>
      <c r="L1004" s="31"/>
      <c r="M1004" s="31">
        <v>42200</v>
      </c>
      <c r="N1004" s="31">
        <v>43100</v>
      </c>
      <c r="O1004" s="30">
        <v>45200</v>
      </c>
      <c r="P1004" s="31">
        <v>48900</v>
      </c>
      <c r="Q1004" s="36"/>
      <c r="R1004" s="36">
        <v>50500</v>
      </c>
      <c r="S1004" s="142">
        <v>53000</v>
      </c>
      <c r="T1004" s="143">
        <v>62100</v>
      </c>
      <c r="U1004" s="143">
        <v>67900</v>
      </c>
      <c r="V1004" s="143"/>
      <c r="W1004" s="30">
        <v>132000</v>
      </c>
      <c r="X1004" s="30">
        <v>142900</v>
      </c>
      <c r="Y1004" s="37">
        <v>158500</v>
      </c>
      <c r="Z1004" s="37">
        <v>167100</v>
      </c>
      <c r="AA1004" s="37"/>
      <c r="AB1004" s="37">
        <v>177300</v>
      </c>
      <c r="AC1004" s="30">
        <v>188100</v>
      </c>
      <c r="AD1004" s="30"/>
      <c r="AE1004" s="3"/>
      <c r="AF1004" s="3"/>
      <c r="AG1004" s="3"/>
      <c r="AH1004" s="3"/>
      <c r="AI1004" s="3"/>
      <c r="AJ1004" s="3"/>
      <c r="AK1004" s="3"/>
      <c r="AL1004" s="3"/>
      <c r="AO1004" s="1" t="str">
        <f t="shared" si="236"/>
        <v/>
      </c>
      <c r="AP1004" s="50"/>
      <c r="AQ1004" s="50" t="str">
        <f t="shared" si="237"/>
        <v/>
      </c>
      <c r="AR1004" s="50"/>
      <c r="AS1004" s="1" t="str">
        <f t="shared" si="238"/>
        <v/>
      </c>
      <c r="AU1004" s="1" t="str">
        <f t="shared" si="239"/>
        <v/>
      </c>
      <c r="AW1004" s="1" t="str">
        <f t="shared" si="240"/>
        <v/>
      </c>
      <c r="AY1004" s="1" t="str">
        <f t="shared" si="241"/>
        <v/>
      </c>
      <c r="BA1004" s="1" t="str">
        <f t="shared" si="242"/>
        <v/>
      </c>
      <c r="BC1004" s="1" t="str">
        <f t="shared" si="243"/>
        <v/>
      </c>
    </row>
    <row r="1005" spans="3:55" hidden="1">
      <c r="C1005" s="1" t="str">
        <f t="shared" si="244"/>
        <v/>
      </c>
      <c r="E1005" s="1" t="str">
        <f t="shared" si="245"/>
        <v/>
      </c>
      <c r="F1005" s="30">
        <v>91700</v>
      </c>
      <c r="G1005" s="35">
        <v>107500</v>
      </c>
      <c r="H1005" s="30">
        <v>81800</v>
      </c>
      <c r="I1005" s="37">
        <v>128600</v>
      </c>
      <c r="J1005" s="37"/>
      <c r="K1005" s="31">
        <v>43100</v>
      </c>
      <c r="L1005" s="31"/>
      <c r="M1005" s="31">
        <v>43500</v>
      </c>
      <c r="N1005" s="31">
        <v>44400</v>
      </c>
      <c r="O1005" s="31">
        <v>46600</v>
      </c>
      <c r="P1005" s="30">
        <v>50400</v>
      </c>
      <c r="Q1005" s="35"/>
      <c r="R1005" s="35">
        <v>52000</v>
      </c>
      <c r="S1005" s="142">
        <v>54600</v>
      </c>
      <c r="T1005" s="144">
        <v>64000</v>
      </c>
      <c r="U1005" s="144">
        <v>69900</v>
      </c>
      <c r="V1005" s="144"/>
      <c r="W1005" s="37">
        <v>136000</v>
      </c>
      <c r="X1005" s="37">
        <v>147200</v>
      </c>
      <c r="Y1005" s="37">
        <v>163300</v>
      </c>
      <c r="Z1005" s="37">
        <v>172100</v>
      </c>
      <c r="AA1005" s="37"/>
      <c r="AB1005" s="37">
        <v>182600</v>
      </c>
      <c r="AC1005" s="30">
        <v>193700</v>
      </c>
      <c r="AD1005" s="30"/>
      <c r="AE1005" s="3"/>
      <c r="AF1005" s="3"/>
      <c r="AG1005" s="3"/>
      <c r="AH1005" s="3"/>
      <c r="AI1005" s="3"/>
      <c r="AJ1005" s="3"/>
      <c r="AK1005" s="3"/>
      <c r="AL1005" s="3"/>
      <c r="AO1005" s="1" t="str">
        <f t="shared" si="236"/>
        <v/>
      </c>
      <c r="AP1005" s="50"/>
      <c r="AQ1005" s="50" t="str">
        <f t="shared" si="237"/>
        <v/>
      </c>
      <c r="AR1005" s="50"/>
      <c r="AS1005" s="1" t="str">
        <f t="shared" si="238"/>
        <v/>
      </c>
      <c r="AU1005" s="1" t="str">
        <f t="shared" si="239"/>
        <v/>
      </c>
      <c r="AW1005" s="1" t="str">
        <f t="shared" si="240"/>
        <v/>
      </c>
      <c r="AY1005" s="1" t="str">
        <f t="shared" si="241"/>
        <v/>
      </c>
      <c r="BA1005" s="1" t="str">
        <f t="shared" si="242"/>
        <v/>
      </c>
      <c r="BC1005" s="1" t="str">
        <f t="shared" si="243"/>
        <v/>
      </c>
    </row>
    <row r="1006" spans="3:55" hidden="1">
      <c r="C1006" s="1" t="str">
        <f t="shared" si="244"/>
        <v/>
      </c>
      <c r="E1006" s="1" t="str">
        <f t="shared" si="245"/>
        <v/>
      </c>
      <c r="F1006" s="30">
        <v>94500</v>
      </c>
      <c r="G1006" s="35">
        <v>110700</v>
      </c>
      <c r="H1006" s="31">
        <v>84300</v>
      </c>
      <c r="I1006" s="30">
        <v>132500</v>
      </c>
      <c r="J1006" s="30"/>
      <c r="K1006" s="31">
        <v>44400</v>
      </c>
      <c r="L1006" s="31"/>
      <c r="M1006" s="31">
        <v>44800</v>
      </c>
      <c r="N1006" s="34">
        <v>45700</v>
      </c>
      <c r="O1006" s="31">
        <v>48000</v>
      </c>
      <c r="P1006" s="31">
        <v>51900</v>
      </c>
      <c r="Q1006" s="36"/>
      <c r="R1006" s="36">
        <v>53600</v>
      </c>
      <c r="S1006" s="142">
        <v>56200</v>
      </c>
      <c r="T1006" s="143">
        <v>65900</v>
      </c>
      <c r="U1006" s="143">
        <v>72000</v>
      </c>
      <c r="V1006" s="143"/>
      <c r="W1006" s="37">
        <v>140100</v>
      </c>
      <c r="X1006" s="37">
        <v>151600</v>
      </c>
      <c r="Y1006" s="37">
        <v>168200</v>
      </c>
      <c r="Z1006" s="37">
        <v>177300</v>
      </c>
      <c r="AA1006" s="37"/>
      <c r="AB1006" s="37">
        <v>188100</v>
      </c>
      <c r="AC1006" s="37">
        <v>199500</v>
      </c>
      <c r="AD1006" s="37"/>
      <c r="AE1006" s="3"/>
      <c r="AF1006" s="3"/>
      <c r="AG1006" s="3"/>
      <c r="AH1006" s="3"/>
      <c r="AI1006" s="3"/>
      <c r="AJ1006" s="3"/>
      <c r="AK1006" s="3"/>
      <c r="AL1006" s="3"/>
      <c r="AO1006" s="1" t="str">
        <f t="shared" si="236"/>
        <v/>
      </c>
      <c r="AP1006" s="50"/>
      <c r="AQ1006" s="50" t="str">
        <f t="shared" si="237"/>
        <v/>
      </c>
      <c r="AR1006" s="50"/>
      <c r="AS1006" s="1" t="str">
        <f t="shared" si="238"/>
        <v/>
      </c>
      <c r="AU1006" s="1" t="str">
        <f t="shared" si="239"/>
        <v/>
      </c>
      <c r="AW1006" s="1" t="str">
        <f t="shared" si="240"/>
        <v/>
      </c>
      <c r="AY1006" s="1" t="str">
        <f t="shared" si="241"/>
        <v/>
      </c>
      <c r="BA1006" s="1" t="str">
        <f t="shared" si="242"/>
        <v/>
      </c>
      <c r="BC1006" s="1" t="str">
        <f t="shared" si="243"/>
        <v/>
      </c>
    </row>
    <row r="1007" spans="3:55" hidden="1">
      <c r="C1007" s="1" t="str">
        <f t="shared" si="244"/>
        <v/>
      </c>
      <c r="E1007" s="1" t="str">
        <f t="shared" si="245"/>
        <v/>
      </c>
      <c r="F1007" s="30">
        <v>97300</v>
      </c>
      <c r="G1007" s="35">
        <v>114000</v>
      </c>
      <c r="H1007" s="31">
        <v>86800</v>
      </c>
      <c r="I1007" s="30">
        <v>136500</v>
      </c>
      <c r="J1007" s="30"/>
      <c r="K1007" s="31">
        <v>45700</v>
      </c>
      <c r="L1007" s="31"/>
      <c r="M1007" s="31">
        <v>46100</v>
      </c>
      <c r="N1007" s="30">
        <v>47100</v>
      </c>
      <c r="O1007" s="31">
        <v>49400</v>
      </c>
      <c r="P1007" s="31">
        <v>53500</v>
      </c>
      <c r="Q1007" s="36"/>
      <c r="R1007" s="36">
        <v>55200</v>
      </c>
      <c r="S1007" s="142">
        <v>57900</v>
      </c>
      <c r="T1007" s="143">
        <v>67900</v>
      </c>
      <c r="U1007" s="143">
        <v>74200</v>
      </c>
      <c r="V1007" s="143"/>
      <c r="W1007" s="37">
        <v>144300</v>
      </c>
      <c r="X1007" s="37">
        <v>156100</v>
      </c>
      <c r="Y1007" s="37">
        <v>173200</v>
      </c>
      <c r="Z1007" s="37">
        <v>182600</v>
      </c>
      <c r="AA1007" s="37"/>
      <c r="AB1007" s="37">
        <v>193700</v>
      </c>
      <c r="AC1007" s="31"/>
      <c r="AD1007" s="31"/>
      <c r="AE1007" s="3"/>
      <c r="AF1007" s="3"/>
      <c r="AG1007" s="3"/>
      <c r="AH1007" s="3"/>
      <c r="AI1007" s="3"/>
      <c r="AJ1007" s="3"/>
      <c r="AK1007" s="3"/>
      <c r="AL1007" s="3"/>
      <c r="AO1007" s="1" t="str">
        <f t="shared" si="236"/>
        <v/>
      </c>
      <c r="AP1007" s="50"/>
      <c r="AQ1007" s="50" t="str">
        <f t="shared" si="237"/>
        <v/>
      </c>
      <c r="AR1007" s="50"/>
      <c r="AS1007" s="1" t="str">
        <f t="shared" si="238"/>
        <v/>
      </c>
      <c r="AU1007" s="1" t="str">
        <f t="shared" si="239"/>
        <v/>
      </c>
      <c r="AW1007" s="1" t="str">
        <f t="shared" si="240"/>
        <v/>
      </c>
      <c r="AY1007" s="1" t="str">
        <f t="shared" si="241"/>
        <v/>
      </c>
      <c r="BA1007" s="1" t="str">
        <f t="shared" si="242"/>
        <v/>
      </c>
      <c r="BC1007" s="1" t="str">
        <f t="shared" si="243"/>
        <v/>
      </c>
    </row>
    <row r="1008" spans="3:55" hidden="1">
      <c r="C1008" s="1" t="str">
        <f t="shared" si="244"/>
        <v/>
      </c>
      <c r="E1008" s="1" t="str">
        <f t="shared" si="245"/>
        <v/>
      </c>
      <c r="F1008" s="30">
        <v>100200</v>
      </c>
      <c r="G1008" s="35">
        <v>117400</v>
      </c>
      <c r="H1008" s="30">
        <v>89400</v>
      </c>
      <c r="I1008" s="37">
        <v>140600</v>
      </c>
      <c r="J1008" s="37"/>
      <c r="K1008" s="31">
        <v>47100</v>
      </c>
      <c r="L1008" s="31"/>
      <c r="M1008" s="31">
        <v>47500</v>
      </c>
      <c r="N1008" s="34">
        <v>48500</v>
      </c>
      <c r="O1008" s="31">
        <v>50900</v>
      </c>
      <c r="P1008" s="31">
        <v>55100</v>
      </c>
      <c r="Q1008" s="36"/>
      <c r="R1008" s="36">
        <v>56900</v>
      </c>
      <c r="S1008" s="142">
        <v>59600</v>
      </c>
      <c r="T1008" s="143">
        <v>69900</v>
      </c>
      <c r="U1008" s="143">
        <v>76400</v>
      </c>
      <c r="V1008" s="143"/>
      <c r="W1008" s="37">
        <v>148600</v>
      </c>
      <c r="X1008" s="37">
        <v>160800</v>
      </c>
      <c r="Y1008" s="30">
        <v>178400</v>
      </c>
      <c r="Z1008" s="30">
        <v>188100</v>
      </c>
      <c r="AA1008" s="30"/>
      <c r="AB1008" s="30">
        <v>199500</v>
      </c>
      <c r="AC1008" s="31"/>
      <c r="AD1008" s="31"/>
      <c r="AE1008" s="3"/>
      <c r="AF1008" s="3"/>
      <c r="AG1008" s="3"/>
      <c r="AH1008" s="3"/>
      <c r="AI1008" s="3"/>
      <c r="AJ1008" s="3"/>
      <c r="AK1008" s="3"/>
      <c r="AL1008" s="3"/>
      <c r="AO1008" s="1" t="str">
        <f t="shared" si="236"/>
        <v/>
      </c>
      <c r="AP1008" s="50"/>
      <c r="AQ1008" s="50" t="str">
        <f t="shared" si="237"/>
        <v/>
      </c>
      <c r="AR1008" s="50"/>
      <c r="AS1008" s="1" t="str">
        <f t="shared" si="238"/>
        <v/>
      </c>
      <c r="AU1008" s="1" t="str">
        <f t="shared" si="239"/>
        <v/>
      </c>
      <c r="AW1008" s="1" t="str">
        <f t="shared" si="240"/>
        <v/>
      </c>
      <c r="AY1008" s="1" t="str">
        <f t="shared" si="241"/>
        <v/>
      </c>
      <c r="BA1008" s="1" t="str">
        <f t="shared" si="242"/>
        <v/>
      </c>
      <c r="BC1008" s="1" t="str">
        <f t="shared" si="243"/>
        <v/>
      </c>
    </row>
    <row r="1009" spans="1:55" hidden="1">
      <c r="C1009" s="1" t="str">
        <f t="shared" si="244"/>
        <v/>
      </c>
      <c r="E1009" s="1" t="str">
        <f t="shared" si="245"/>
        <v/>
      </c>
      <c r="F1009" s="30">
        <v>103200</v>
      </c>
      <c r="G1009" s="35">
        <v>120900</v>
      </c>
      <c r="H1009" s="30">
        <v>92100</v>
      </c>
      <c r="I1009" s="37">
        <v>144800</v>
      </c>
      <c r="J1009" s="37"/>
      <c r="K1009" s="31">
        <v>48500</v>
      </c>
      <c r="L1009" s="31"/>
      <c r="M1009" s="31">
        <v>48900</v>
      </c>
      <c r="N1009" s="34">
        <v>50000</v>
      </c>
      <c r="O1009" s="31">
        <v>52400</v>
      </c>
      <c r="P1009" s="31">
        <v>56800</v>
      </c>
      <c r="Q1009" s="36"/>
      <c r="R1009" s="36">
        <v>58600</v>
      </c>
      <c r="S1009" s="142">
        <v>61400</v>
      </c>
      <c r="T1009" s="143">
        <v>72000</v>
      </c>
      <c r="U1009" s="143">
        <v>78700</v>
      </c>
      <c r="V1009" s="143"/>
      <c r="W1009" s="37">
        <v>153100</v>
      </c>
      <c r="X1009" s="37">
        <v>165600</v>
      </c>
      <c r="Y1009" s="37">
        <v>183800</v>
      </c>
      <c r="Z1009" s="37">
        <v>193700</v>
      </c>
      <c r="AA1009" s="37"/>
      <c r="AB1009" s="37"/>
      <c r="AC1009" s="148"/>
      <c r="AD1009" s="148"/>
      <c r="AE1009" s="3"/>
      <c r="AF1009" s="3"/>
      <c r="AG1009" s="3"/>
      <c r="AH1009" s="3"/>
      <c r="AI1009" s="3"/>
      <c r="AJ1009" s="3"/>
      <c r="AK1009" s="3"/>
      <c r="AL1009" s="3"/>
      <c r="AO1009" s="1" t="str">
        <f t="shared" si="236"/>
        <v/>
      </c>
      <c r="AP1009" s="50"/>
      <c r="AQ1009" s="50" t="str">
        <f t="shared" si="237"/>
        <v/>
      </c>
      <c r="AR1009" s="50"/>
      <c r="AS1009" s="1" t="str">
        <f t="shared" si="238"/>
        <v/>
      </c>
      <c r="AU1009" s="1" t="str">
        <f t="shared" si="239"/>
        <v/>
      </c>
      <c r="AW1009" s="1" t="str">
        <f t="shared" si="240"/>
        <v/>
      </c>
      <c r="AY1009" s="1" t="str">
        <f t="shared" si="241"/>
        <v/>
      </c>
      <c r="BA1009" s="1" t="str">
        <f t="shared" si="242"/>
        <v/>
      </c>
      <c r="BC1009" s="1" t="str">
        <f t="shared" si="243"/>
        <v/>
      </c>
    </row>
    <row r="1010" spans="1:55" hidden="1">
      <c r="C1010" s="1" t="str">
        <f t="shared" si="244"/>
        <v/>
      </c>
      <c r="E1010" s="1" t="str">
        <f t="shared" si="245"/>
        <v/>
      </c>
      <c r="F1010" s="30">
        <v>106300</v>
      </c>
      <c r="G1010" s="145">
        <v>124500</v>
      </c>
      <c r="H1010" s="31">
        <v>94900</v>
      </c>
      <c r="I1010" s="37">
        <v>149100</v>
      </c>
      <c r="J1010" s="37"/>
      <c r="K1010" s="31">
        <v>50000</v>
      </c>
      <c r="L1010" s="31"/>
      <c r="M1010" s="31">
        <v>50400</v>
      </c>
      <c r="N1010" s="34">
        <v>51500</v>
      </c>
      <c r="O1010" s="30">
        <v>54000</v>
      </c>
      <c r="P1010" s="31">
        <v>58500</v>
      </c>
      <c r="Q1010" s="36"/>
      <c r="R1010" s="36">
        <v>60400</v>
      </c>
      <c r="S1010" s="142">
        <v>63200</v>
      </c>
      <c r="T1010" s="143">
        <v>74200</v>
      </c>
      <c r="U1010" s="143">
        <v>81100</v>
      </c>
      <c r="V1010" s="143"/>
      <c r="W1010" s="37">
        <v>157700</v>
      </c>
      <c r="X1010" s="37">
        <v>170600</v>
      </c>
      <c r="Y1010" s="30">
        <v>189300</v>
      </c>
      <c r="Z1010" s="30">
        <v>199500</v>
      </c>
      <c r="AA1010" s="30"/>
      <c r="AB1010" s="30"/>
      <c r="AC1010" s="148"/>
      <c r="AD1010" s="148"/>
      <c r="AE1010" s="3"/>
      <c r="AF1010" s="3"/>
      <c r="AG1010" s="3"/>
      <c r="AH1010" s="3"/>
      <c r="AI1010" s="3"/>
      <c r="AJ1010" s="3"/>
      <c r="AK1010" s="3"/>
      <c r="AL1010" s="3"/>
      <c r="AO1010" s="1" t="str">
        <f t="shared" si="236"/>
        <v/>
      </c>
      <c r="AP1010" s="50"/>
      <c r="AQ1010" s="50" t="str">
        <f t="shared" si="237"/>
        <v/>
      </c>
      <c r="AR1010" s="50"/>
      <c r="AS1010" s="1" t="str">
        <f t="shared" si="238"/>
        <v/>
      </c>
      <c r="AU1010" s="1" t="str">
        <f t="shared" si="239"/>
        <v/>
      </c>
      <c r="AW1010" s="1" t="str">
        <f t="shared" si="240"/>
        <v/>
      </c>
      <c r="AY1010" s="1" t="str">
        <f t="shared" si="241"/>
        <v/>
      </c>
      <c r="BA1010" s="1" t="str">
        <f t="shared" si="242"/>
        <v/>
      </c>
      <c r="BC1010" s="1" t="str">
        <f t="shared" si="243"/>
        <v/>
      </c>
    </row>
    <row r="1011" spans="1:55" hidden="1">
      <c r="C1011" s="1" t="str">
        <f t="shared" si="244"/>
        <v/>
      </c>
      <c r="E1011" s="1" t="str">
        <f t="shared" si="245"/>
        <v/>
      </c>
      <c r="F1011" s="30">
        <v>109500</v>
      </c>
      <c r="G1011" s="35">
        <v>128200</v>
      </c>
      <c r="H1011" s="30">
        <v>97700</v>
      </c>
      <c r="I1011" s="30">
        <v>153600</v>
      </c>
      <c r="J1011" s="30"/>
      <c r="K1011" s="31">
        <v>51500</v>
      </c>
      <c r="L1011" s="31"/>
      <c r="M1011" s="31">
        <v>51900</v>
      </c>
      <c r="N1011" s="34">
        <v>53000</v>
      </c>
      <c r="O1011" s="33">
        <v>55600</v>
      </c>
      <c r="P1011" s="31">
        <v>60300</v>
      </c>
      <c r="Q1011" s="36"/>
      <c r="R1011" s="36">
        <v>62200</v>
      </c>
      <c r="S1011" s="142">
        <v>65100</v>
      </c>
      <c r="T1011" s="143">
        <v>76400</v>
      </c>
      <c r="U1011" s="143">
        <v>83500</v>
      </c>
      <c r="V1011" s="143"/>
      <c r="W1011" s="37">
        <v>162400</v>
      </c>
      <c r="X1011" s="37">
        <v>175700</v>
      </c>
      <c r="Y1011" s="37">
        <v>195000</v>
      </c>
      <c r="Z1011" s="37"/>
      <c r="AA1011" s="37"/>
      <c r="AB1011" s="37"/>
      <c r="AC1011" s="148"/>
      <c r="AD1011" s="148"/>
      <c r="AE1011" s="3"/>
      <c r="AF1011" s="3"/>
      <c r="AG1011" s="3"/>
      <c r="AH1011" s="3"/>
      <c r="AI1011" s="3"/>
      <c r="AJ1011" s="3"/>
      <c r="AK1011" s="3"/>
      <c r="AL1011" s="3"/>
      <c r="AO1011" s="1" t="str">
        <f t="shared" si="236"/>
        <v/>
      </c>
      <c r="AP1011" s="50"/>
      <c r="AQ1011" s="50" t="str">
        <f t="shared" si="237"/>
        <v/>
      </c>
      <c r="AR1011" s="50"/>
      <c r="AS1011" s="1" t="str">
        <f t="shared" si="238"/>
        <v/>
      </c>
      <c r="AU1011" s="1" t="str">
        <f t="shared" si="239"/>
        <v/>
      </c>
      <c r="AW1011" s="1" t="str">
        <f t="shared" si="240"/>
        <v/>
      </c>
      <c r="AY1011" s="1" t="str">
        <f t="shared" si="241"/>
        <v/>
      </c>
      <c r="BA1011" s="1" t="str">
        <f t="shared" si="242"/>
        <v/>
      </c>
      <c r="BC1011" s="1" t="str">
        <f t="shared" si="243"/>
        <v/>
      </c>
    </row>
    <row r="1012" spans="1:55" hidden="1">
      <c r="A1012" s="3"/>
      <c r="B1012" s="3"/>
      <c r="C1012" s="1" t="str">
        <f t="shared" si="244"/>
        <v/>
      </c>
      <c r="D1012" s="3"/>
      <c r="E1012" s="1" t="str">
        <f t="shared" si="245"/>
        <v/>
      </c>
      <c r="F1012" s="34">
        <v>112800</v>
      </c>
      <c r="G1012" s="35">
        <v>132000</v>
      </c>
      <c r="H1012" s="30">
        <v>100600</v>
      </c>
      <c r="I1012" s="30">
        <v>158200</v>
      </c>
      <c r="J1012" s="30"/>
      <c r="K1012" s="31">
        <v>53000</v>
      </c>
      <c r="L1012" s="31"/>
      <c r="M1012" s="31">
        <v>53500</v>
      </c>
      <c r="N1012" s="34">
        <v>54600</v>
      </c>
      <c r="O1012" s="33">
        <v>57300</v>
      </c>
      <c r="P1012" s="31">
        <v>62100</v>
      </c>
      <c r="Q1012" s="36"/>
      <c r="R1012" s="36">
        <v>64100</v>
      </c>
      <c r="S1012" s="142">
        <v>67100</v>
      </c>
      <c r="T1012" s="143">
        <v>78700</v>
      </c>
      <c r="U1012" s="143">
        <v>86000</v>
      </c>
      <c r="V1012" s="143"/>
      <c r="W1012" s="37">
        <v>167300</v>
      </c>
      <c r="X1012" s="37">
        <v>181000</v>
      </c>
      <c r="Y1012" s="31"/>
      <c r="Z1012" s="31"/>
      <c r="AA1012" s="31"/>
      <c r="AB1012" s="31"/>
      <c r="AC1012" s="148"/>
      <c r="AD1012" s="148"/>
      <c r="AE1012" s="3"/>
      <c r="AF1012" s="3"/>
      <c r="AG1012" s="3"/>
      <c r="AH1012" s="3"/>
      <c r="AI1012" s="3"/>
      <c r="AJ1012" s="3"/>
      <c r="AK1012" s="3"/>
      <c r="AL1012" s="3"/>
      <c r="AO1012" s="1" t="str">
        <f t="shared" si="236"/>
        <v/>
      </c>
      <c r="AP1012" s="50"/>
      <c r="AQ1012" s="50" t="str">
        <f t="shared" si="237"/>
        <v/>
      </c>
      <c r="AR1012" s="50"/>
      <c r="AS1012" s="1" t="str">
        <f t="shared" si="238"/>
        <v/>
      </c>
      <c r="AU1012" s="1" t="str">
        <f t="shared" si="239"/>
        <v/>
      </c>
      <c r="AW1012" s="1" t="str">
        <f t="shared" si="240"/>
        <v/>
      </c>
      <c r="AY1012" s="1" t="str">
        <f t="shared" si="241"/>
        <v/>
      </c>
      <c r="BA1012" s="1" t="str">
        <f t="shared" si="242"/>
        <v/>
      </c>
      <c r="BC1012" s="1" t="str">
        <f t="shared" si="243"/>
        <v/>
      </c>
    </row>
    <row r="1013" spans="1:55" hidden="1">
      <c r="A1013" s="3"/>
      <c r="B1013" s="3"/>
      <c r="C1013" s="1" t="str">
        <f t="shared" si="244"/>
        <v/>
      </c>
      <c r="D1013" s="3"/>
      <c r="E1013" s="1" t="str">
        <f t="shared" si="245"/>
        <v/>
      </c>
      <c r="F1013" s="30">
        <v>116200</v>
      </c>
      <c r="G1013" s="35">
        <v>136000</v>
      </c>
      <c r="H1013" s="30">
        <v>103600</v>
      </c>
      <c r="I1013" s="37">
        <v>162900</v>
      </c>
      <c r="J1013" s="37"/>
      <c r="K1013" s="31">
        <v>54600</v>
      </c>
      <c r="L1013" s="31"/>
      <c r="M1013" s="31">
        <v>55100</v>
      </c>
      <c r="N1013" s="31">
        <v>56200</v>
      </c>
      <c r="O1013" s="33">
        <v>59000</v>
      </c>
      <c r="P1013" s="31">
        <v>64000</v>
      </c>
      <c r="Q1013" s="36"/>
      <c r="R1013" s="36">
        <v>66000</v>
      </c>
      <c r="S1013" s="142">
        <v>69100</v>
      </c>
      <c r="T1013" s="143">
        <v>81100</v>
      </c>
      <c r="U1013" s="143">
        <v>88600</v>
      </c>
      <c r="V1013" s="143"/>
      <c r="W1013" s="37">
        <v>172300</v>
      </c>
      <c r="X1013" s="37">
        <v>186400</v>
      </c>
      <c r="Y1013" s="31"/>
      <c r="Z1013" s="31"/>
      <c r="AA1013" s="31"/>
      <c r="AB1013" s="31"/>
      <c r="AC1013" s="148"/>
      <c r="AD1013" s="148"/>
      <c r="AE1013" s="3"/>
      <c r="AF1013" s="3"/>
      <c r="AG1013" s="3"/>
      <c r="AH1013" s="3"/>
      <c r="AI1013" s="3"/>
      <c r="AJ1013" s="3"/>
      <c r="AK1013" s="3"/>
      <c r="AL1013" s="3"/>
      <c r="AO1013" s="1" t="str">
        <f t="shared" si="236"/>
        <v/>
      </c>
      <c r="AP1013" s="50"/>
      <c r="AQ1013" s="50" t="str">
        <f t="shared" si="237"/>
        <v/>
      </c>
      <c r="AR1013" s="50"/>
      <c r="AS1013" s="1" t="str">
        <f t="shared" si="238"/>
        <v/>
      </c>
      <c r="AU1013" s="1" t="str">
        <f t="shared" si="239"/>
        <v/>
      </c>
      <c r="AW1013" s="1" t="str">
        <f t="shared" si="240"/>
        <v/>
      </c>
      <c r="AY1013" s="1" t="str">
        <f t="shared" si="241"/>
        <v/>
      </c>
      <c r="BA1013" s="1" t="str">
        <f t="shared" si="242"/>
        <v/>
      </c>
      <c r="BC1013" s="1" t="str">
        <f t="shared" si="243"/>
        <v/>
      </c>
    </row>
    <row r="1014" spans="1:55" hidden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N1014" s="50"/>
      <c r="AO1014" s="1" t="str">
        <f t="shared" si="236"/>
        <v/>
      </c>
      <c r="AP1014" s="50"/>
      <c r="AQ1014" s="50" t="str">
        <f t="shared" si="237"/>
        <v/>
      </c>
      <c r="AS1014" s="1" t="str">
        <f t="shared" si="238"/>
        <v/>
      </c>
      <c r="AU1014" s="1" t="str">
        <f t="shared" si="239"/>
        <v/>
      </c>
      <c r="AW1014" s="1" t="str">
        <f t="shared" si="240"/>
        <v/>
      </c>
      <c r="AY1014" s="1" t="str">
        <f t="shared" si="241"/>
        <v/>
      </c>
      <c r="BA1014" s="1" t="str">
        <f t="shared" si="242"/>
        <v/>
      </c>
      <c r="BC1014" s="1" t="str">
        <f t="shared" si="243"/>
        <v/>
      </c>
    </row>
    <row r="1015" spans="1:55" hidden="1">
      <c r="AO1015" s="1" t="str">
        <f t="shared" si="236"/>
        <v/>
      </c>
      <c r="AQ1015" s="50" t="str">
        <f t="shared" si="237"/>
        <v/>
      </c>
      <c r="AS1015" s="1" t="str">
        <f t="shared" si="238"/>
        <v/>
      </c>
      <c r="AU1015" s="1" t="str">
        <f t="shared" si="239"/>
        <v/>
      </c>
      <c r="AW1015" s="1" t="str">
        <f t="shared" si="240"/>
        <v/>
      </c>
      <c r="AY1015" s="1" t="str">
        <f t="shared" si="241"/>
        <v/>
      </c>
      <c r="BA1015" s="1" t="str">
        <f t="shared" si="242"/>
        <v/>
      </c>
      <c r="BC1015" s="1" t="str">
        <f t="shared" si="243"/>
        <v/>
      </c>
    </row>
    <row r="1016" spans="1:55" hidden="1">
      <c r="AQ1016" s="50"/>
    </row>
    <row r="1017" spans="1:55" hidden="1">
      <c r="AP1017" s="161" t="e">
        <f>IF(AND($N$27="Fix Pay"),"0",$O$27*$H$5)</f>
        <v>#VALUE!</v>
      </c>
      <c r="AQ1017" s="1" t="str">
        <f>IF(AND($N$27="Fix Pay"),$I$27,$P$27)</f>
        <v/>
      </c>
      <c r="AT1017" s="161" t="e">
        <f>IF(AND($S$27="Fix Pay"),"0",$T$27*$H$5)</f>
        <v>#VALUE!</v>
      </c>
      <c r="AU1017" s="1" t="str">
        <f>IF(AND($S$27="Fix Pay"),$I$27,$U$27)</f>
        <v/>
      </c>
      <c r="AX1017" s="165" t="e">
        <f>IF(AND($X$27="Fix Pay"),"0",$Y$27*$H$5)</f>
        <v>#VALUE!</v>
      </c>
      <c r="AY1017" s="1" t="str">
        <f>IF(AND($X$27="Fix Pay"),$I$27,$Z$27)</f>
        <v/>
      </c>
      <c r="BB1017" s="165" t="e">
        <f>IF(AND($AC$27="Fix Pay"),"0",$AD$27*$H$5)</f>
        <v>#VALUE!</v>
      </c>
      <c r="BC1017" s="1" t="str">
        <f>IF(AND($AC$27="Fix Pay"),$I$27,$AE$27)</f>
        <v/>
      </c>
    </row>
    <row r="1018" spans="1:55" ht="15" hidden="1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40" t="s">
        <v>46</v>
      </c>
      <c r="L1018" s="340"/>
      <c r="M1018" s="340"/>
      <c r="N1018" s="340"/>
      <c r="O1018" s="340"/>
      <c r="P1018" s="340"/>
      <c r="Q1018" s="340"/>
      <c r="R1018" s="340"/>
      <c r="S1018" s="340"/>
      <c r="T1018" s="340"/>
      <c r="U1018" s="340"/>
      <c r="V1018" s="245"/>
      <c r="W1018" s="341" t="s">
        <v>47</v>
      </c>
      <c r="X1018" s="341"/>
      <c r="Y1018" s="341"/>
      <c r="Z1018" s="341"/>
      <c r="AA1018" s="341"/>
      <c r="AB1018" s="341"/>
      <c r="AC1018" s="341"/>
      <c r="AD1018" s="341"/>
      <c r="AE1018" s="342" t="s">
        <v>48</v>
      </c>
      <c r="AF1018" s="342"/>
      <c r="AG1018" s="342"/>
      <c r="AH1018" s="342"/>
      <c r="AI1018" s="342"/>
      <c r="AJ1018" s="3"/>
      <c r="AK1018" s="3"/>
      <c r="AL1018" s="3"/>
      <c r="AO1018" s="1" t="str">
        <f>AQ1018</f>
        <v/>
      </c>
      <c r="AP1018" s="162" t="str">
        <f>IF(AND($O$27=""),"",ROUND(AP1017,0))</f>
        <v/>
      </c>
      <c r="AQ1018" s="50" t="str">
        <f>IF($AQ$1017=4200,F1021,IF($AQ$1017=4800,G1021,IF($AQ$1017="5400A",I1021,IF($AQ$1017=3600,H1021,IF($AQ$1017=1700,K1021,IF($AQ$1017=1750,M1021,IF($AQ$1017=1900,N1021,IF($AQ$1017=2000,O1021,IF($AQ$1017="2400A",P1021,IF($AQ$1017="2400B",R1021,IF($AQ$1017="2400C",S1021,IF($AQ$1017="2800A",T1021,IF($AQ$1017="2800B",U1021,IF($AQ$1017="5400B",W1021,IF($AQ$1017=6000,X1021,IF($AQ$1017=6600,Y1021,IF($AQ$1017=6800,Z1021,IF($AQ$1017=7200,AB1021,IF($AQ$1017=7600,AC1021,IF($AQ$1017=8200,AD1021,IF($AQ$1017=8700,AE1021,IF($AQ$1017=8900,AG1021,IF($AQ$1017=9500,AH1021,IF($AQ$1017=10000,AI1021,""))))))))))))))))))))))))</f>
        <v/>
      </c>
      <c r="AR1018" s="50"/>
      <c r="AS1018" s="1" t="str">
        <f>AU1018</f>
        <v/>
      </c>
      <c r="AT1018" s="162" t="str">
        <f>IF(AND($T$27=""),"",ROUND(AT1017,0))</f>
        <v/>
      </c>
      <c r="AU1018" s="1" t="str">
        <f>IF($AU$1017=4200,F1021,IF($AU$1017=4800,G1021,IF($AU$1017="5400A",I1021,IF($AU$1017=3600,H1021,IF($AU$1017=1700,K1021,IF($AU$1017=1750,M1021,IF($AU$1017=1900,N1021,IF($AU$1017=2000,O1021,IF($AU$1017="2400A",P1021,IF($AU$1017="2400B",R1021,IF($AU$1017="2400C",S1021,IF($AU$1017="2800A",T1021,IF($AU$1017="2800B",U1021,IF($AU$1017="5400B",W1021,IF($AU$1017=6000,X1021,IF($AU$1017=6600,Y1021,IF($AU$1017=6800,Z1021,IF($AU$1017=7200,AB1021,IF($AU$1017=7600,AC1021,IF($AU$1017=8200,AD1021,IF($AU$1017=8700,AE1021,IF($AU$1017=8900,AG1021,IF($AU$1017=9500,AH1021,IF($AU$1017=10000,AI1021,""))))))))))))))))))))))))</f>
        <v/>
      </c>
      <c r="AW1018" s="1" t="str">
        <f>AY1018</f>
        <v/>
      </c>
      <c r="AX1018" s="162" t="str">
        <f>IF(AND($Y$27=""),"",ROUND(AX1017,0))</f>
        <v/>
      </c>
      <c r="AY1018" s="1" t="str">
        <f>IF($AY$1017=4200,F1021,IF($AY$1017=4800,G1021,IF($AY$1017="5400A",I1021,IF($AY$1017=3600,H1021,IF($AY$1017=1700,K1021,IF($AY$1017=1750,M1021,IF($AY$1017=1900,N1021,IF($AY$1017=2000,O1021,IF($AY$1017="2400A",P1021,IF($AY$1017="2400B",R1021,IF($AY$1017="2400C",S1021,IF($AY$1017="2800A",T1021,IF($AY$1017="2800B",U1021,IF($AY$1017="5400B",W1021,IF($AY$1017=6000,X1021,IF($AY$1017=6600,Y1021,IF($AY$1017=6800,Z1021,IF($AY$1017=7200,AB1021,IF($AY$1017=7600,AC1021,IF($AY$1017=8200,AD1021,IF($AY$1017=8700,AE1021,IF($AY$1017=8900,AG1021,IF($AY$1017=9500,AH1021,IF($AY$1017=10000,AI1021,""))))))))))))))))))))))))</f>
        <v/>
      </c>
      <c r="BA1018" s="1" t="str">
        <f>BC1018</f>
        <v/>
      </c>
      <c r="BB1018" s="162" t="str">
        <f>IF(AND($AD$27=""),"",ROUND(BB1017,0))</f>
        <v/>
      </c>
      <c r="BC1018" s="1" t="str">
        <f>IF($BC$1017=4200,F1021,IF($BC$1017=4800,G1021,IF($BC$1017="5400A",I1021,IF($BC$1017=3600,H1021,IF($BC$1017=1700,K1021,IF($BC$1017=1750,M1021,IF($BC$1017=1900,N1021,IF($BC$1017=2000,O1021,IF($BC$1017="2400A",P1021,IF($BC$1017="2400B",R1021,IF($BC$1017="2400C",S1021,IF($BC$1017="2800A",T1021,IF($BC$1017="2800B",U1021,IF($BC$1017="5400B",W1021,IF($BC$1017=6000,X1021,IF($BC$1017=6600,Y1021,IF($BC$1017=6800,Z1021,IF($BC$1017=7200,AB1021,IF($BC$1017=7600,AC1021,IF($BC$1017=8200,AD1021,IF($BC$1017=8700,AE1021,IF($BC$1017=8900,AG1021,IF($BC$1017=9500,AH1021,IF($BC$1017=10000,AI1021,""))))))))))))))))))))))))</f>
        <v/>
      </c>
    </row>
    <row r="1019" spans="1:55" ht="15" hidden="1" customHeight="1">
      <c r="E1019" s="1">
        <f>IF(AND(F27="Fix Pay"),I27,I27)</f>
        <v>0</v>
      </c>
      <c r="F1019" s="5"/>
      <c r="G1019" s="344" t="s">
        <v>45</v>
      </c>
      <c r="H1019" s="344"/>
      <c r="I1019" s="6"/>
      <c r="J1019" s="42"/>
      <c r="K1019" s="28">
        <v>1700</v>
      </c>
      <c r="L1019" s="28"/>
      <c r="M1019" s="28">
        <v>1750</v>
      </c>
      <c r="N1019" s="141">
        <v>1900</v>
      </c>
      <c r="O1019" s="39">
        <v>2000</v>
      </c>
      <c r="P1019" s="39" t="s">
        <v>74</v>
      </c>
      <c r="Q1019" s="39"/>
      <c r="R1019" s="39" t="s">
        <v>75</v>
      </c>
      <c r="S1019" s="39" t="s">
        <v>76</v>
      </c>
      <c r="T1019" s="40" t="s">
        <v>77</v>
      </c>
      <c r="U1019" s="40" t="s">
        <v>78</v>
      </c>
      <c r="V1019" s="40"/>
      <c r="W1019" s="38" t="s">
        <v>80</v>
      </c>
      <c r="X1019" s="38">
        <v>6000</v>
      </c>
      <c r="Y1019" s="39">
        <v>6600</v>
      </c>
      <c r="Z1019" s="39">
        <v>6800</v>
      </c>
      <c r="AA1019" s="39"/>
      <c r="AB1019" s="39">
        <v>7200</v>
      </c>
      <c r="AC1019" s="38">
        <v>7600</v>
      </c>
      <c r="AD1019" s="38">
        <v>8200</v>
      </c>
      <c r="AE1019" s="39">
        <v>8700</v>
      </c>
      <c r="AF1019" s="39"/>
      <c r="AG1019" s="39">
        <v>8900</v>
      </c>
      <c r="AH1019" s="39">
        <v>9500</v>
      </c>
      <c r="AI1019" s="40">
        <v>10000</v>
      </c>
      <c r="AJ1019" s="3"/>
      <c r="AK1019" s="3"/>
      <c r="AL1019" s="3"/>
      <c r="AO1019" s="1" t="str">
        <f t="shared" ref="AO1019:AO1061" si="246">AQ1019</f>
        <v/>
      </c>
      <c r="AP1019" s="163" t="str">
        <f>IF(AND(AP1018&lt;=AQ1018),AQ1018,INDEX(AO1018:AO1063,MATCH(AP1018,AQ1018:AQ1063)+(LOOKUP(AP1018,AQ1018:AQ1063)&lt;&gt;AP1018)))</f>
        <v/>
      </c>
      <c r="AQ1019" s="50" t="str">
        <f t="shared" ref="AQ1019:AQ1061" si="247">IF($AQ$1017=4200,F1022,IF($AQ$1017=4800,G1022,IF($AQ$1017="5400A",I1022,IF($AQ$1017=3600,H1022,IF($AQ$1017=1700,K1022,IF($AQ$1017=1750,M1022,IF($AQ$1017=1900,N1022,IF($AQ$1017=2000,O1022,IF($AQ$1017="2400A",P1022,IF($AQ$1017="2400B",R1022,IF($AQ$1017="2400C",S1022,IF($AQ$1017="2800A",T1022,IF($AQ$1017="2800B",U1022,IF($AQ$1017="5400B",W1022,IF($AQ$1017=6000,X1022,IF($AQ$1017=6600,Y1022,IF($AQ$1017=6800,Z1022,IF($AQ$1017=7200,AB1022,IF($AQ$1017=7600,AC1022,IF($AQ$1017=8200,AD1022,IF($AQ$1017=8700,AE1022,IF($AQ$1017=8900,AG1022,IF($AQ$1017=9500,AH1022,IF($AQ$1017=10000,AI1022,""))))))))))))))))))))))))</f>
        <v/>
      </c>
      <c r="AR1019" s="50"/>
      <c r="AS1019" s="1" t="str">
        <f t="shared" ref="AS1019:AS1061" si="248">AU1019</f>
        <v/>
      </c>
      <c r="AT1019" s="163" t="str">
        <f>IF(AND(AT1018&lt;=AU1018),AU1018,INDEX(AS1018:AS1063,MATCH(AT1018,AU1018:AU1063)+(LOOKUP(AT1018,AU1018:AU1063)&lt;&gt;AT1018)))</f>
        <v/>
      </c>
      <c r="AU1019" s="1" t="str">
        <f t="shared" ref="AU1019:AU1061" si="249">IF($AU$1017=4200,F1022,IF($AU$1017=4800,G1022,IF($AU$1017="5400A",I1022,IF($AU$1017=3600,H1022,IF($AU$1017=1700,K1022,IF($AU$1017=1750,M1022,IF($AU$1017=1900,N1022,IF($AU$1017=2000,O1022,IF($AU$1017="2400A",P1022,IF($AU$1017="2400B",R1022,IF($AU$1017="2400C",S1022,IF($AU$1017="2800A",T1022,IF($AU$1017="2800B",U1022,IF($AU$1017="5400B",W1022,IF($AU$1017=6000,X1022,IF($AU$1017=6600,Y1022,IF($AU$1017=6800,Z1022,IF($AU$1017=7200,AB1022,IF($AU$1017=7600,AC1022,IF($AU$1017=8200,AD1022,IF($AU$1017=8700,AE1022,IF($AU$1017=8900,AG1022,IF($AU$1017=9500,AH1022,IF($AU$1017=10000,AI1022,""))))))))))))))))))))))))</f>
        <v/>
      </c>
      <c r="AW1019" s="1" t="str">
        <f t="shared" ref="AW1019:AW1061" si="250">AY1019</f>
        <v/>
      </c>
      <c r="AX1019" s="163" t="str">
        <f>IF(AND(AX1018&lt;=AY1018),AY1018,INDEX(AW1018:AW1063,MATCH(AX1018,AY1018:AY1063)+(LOOKUP(AX1018,AY1018:AY1063)&lt;&gt;AX1018)))</f>
        <v/>
      </c>
      <c r="AY1019" s="1" t="str">
        <f t="shared" ref="AY1019:AY1061" si="251">IF($AY$1017=4200,F1022,IF($AY$1017=4800,G1022,IF($AY$1017="5400A",I1022,IF($AY$1017=3600,H1022,IF($AY$1017=1700,K1022,IF($AY$1017=1750,M1022,IF($AY$1017=1900,N1022,IF($AY$1017=2000,O1022,IF($AY$1017="2400A",P1022,IF($AY$1017="2400B",R1022,IF($AY$1017="2400C",S1022,IF($AY$1017="2800A",T1022,IF($AY$1017="2800B",U1022,IF($AY$1017="5400B",W1022,IF($AY$1017=6000,X1022,IF($AY$1017=6600,Y1022,IF($AY$1017=6800,Z1022,IF($AY$1017=7200,AB1022,IF($AY$1017=7600,AC1022,IF($AY$1017=8200,AD1022,IF($AY$1017=8700,AE1022,IF($AY$1017=8900,AG1022,IF($AY$1017=9500,AH1022,IF($AY$1017=10000,AI1022,""))))))))))))))))))))))))</f>
        <v/>
      </c>
      <c r="BA1019" s="1" t="str">
        <f t="shared" ref="BA1019:BA1061" si="252">BC1019</f>
        <v/>
      </c>
      <c r="BB1019" s="163" t="str">
        <f>IF(AND(BB1018&lt;=BC1018),BC1018,INDEX(BA1018:BA1063,MATCH(BB1018,BC1018:BC1063)+(LOOKUP(BB1018,BC1018:BC1063)&lt;&gt;BB1018)))</f>
        <v/>
      </c>
      <c r="BC1019" s="1" t="str">
        <f t="shared" ref="BC1019:BC1061" si="253">IF($BC$1017=4200,F1022,IF($BC$1017=4800,G1022,IF($BC$1017="5400A",I1022,IF($BC$1017=3600,H1022,IF($BC$1017=1700,K1022,IF($BC$1017=1750,M1022,IF($BC$1017=1900,N1022,IF($BC$1017=2000,O1022,IF($BC$1017="2400A",P1022,IF($BC$1017="2400B",R1022,IF($BC$1017="2400C",S1022,IF($BC$1017="2800A",T1022,IF($BC$1017="2800B",U1022,IF($BC$1017="5400B",W1022,IF($BC$1017=6000,X1022,IF($BC$1017=6600,Y1022,IF($BC$1017=6800,Z1022,IF($BC$1017=7200,AB1022,IF($BC$1017=7600,AC1022,IF($BC$1017=8200,AD1022,IF($BC$1017=8700,AE1022,IF($BC$1017=8900,AG1022,IF($BC$1017=9500,AH1022,IF($BC$1017=10000,AI1022,""))))))))))))))))))))))))</f>
        <v/>
      </c>
    </row>
    <row r="1020" spans="1:55" ht="15" hidden="1" customHeight="1">
      <c r="B1020" s="160">
        <v>21</v>
      </c>
      <c r="D1020" s="150">
        <f>IF(AND(F27="Fix Pay"),"0",H27*H$5)</f>
        <v>0</v>
      </c>
      <c r="F1020" s="7">
        <v>4200</v>
      </c>
      <c r="G1020" s="8">
        <v>4800</v>
      </c>
      <c r="H1020" s="8">
        <v>3600</v>
      </c>
      <c r="I1020" s="9" t="s">
        <v>79</v>
      </c>
      <c r="J1020" s="42"/>
      <c r="K1020" s="29">
        <v>1</v>
      </c>
      <c r="L1020" s="29"/>
      <c r="M1020" s="29">
        <v>2</v>
      </c>
      <c r="N1020" s="29">
        <v>3</v>
      </c>
      <c r="O1020" s="29">
        <v>4</v>
      </c>
      <c r="P1020" s="29">
        <v>5</v>
      </c>
      <c r="Q1020" s="29"/>
      <c r="R1020" s="29">
        <v>6</v>
      </c>
      <c r="S1020" s="29">
        <v>7</v>
      </c>
      <c r="T1020" s="29">
        <v>8</v>
      </c>
      <c r="U1020" s="29">
        <v>9</v>
      </c>
      <c r="V1020" s="29"/>
      <c r="W1020" s="29">
        <v>14</v>
      </c>
      <c r="X1020" s="29">
        <v>15</v>
      </c>
      <c r="Y1020" s="29">
        <v>16</v>
      </c>
      <c r="Z1020" s="29">
        <v>17</v>
      </c>
      <c r="AA1020" s="29"/>
      <c r="AB1020" s="29">
        <v>18</v>
      </c>
      <c r="AC1020" s="39">
        <v>19</v>
      </c>
      <c r="AD1020" s="39">
        <v>20</v>
      </c>
      <c r="AE1020" s="39">
        <v>21</v>
      </c>
      <c r="AF1020" s="39"/>
      <c r="AG1020" s="39">
        <v>22</v>
      </c>
      <c r="AH1020" s="39">
        <v>23</v>
      </c>
      <c r="AI1020" s="39">
        <v>24</v>
      </c>
      <c r="AJ1020" s="3"/>
      <c r="AK1020" s="3"/>
      <c r="AL1020" s="3"/>
      <c r="AO1020" s="1" t="str">
        <f t="shared" si="246"/>
        <v/>
      </c>
      <c r="AP1020" s="250"/>
      <c r="AQ1020" s="50" t="str">
        <f t="shared" si="247"/>
        <v/>
      </c>
      <c r="AR1020" s="50"/>
      <c r="AS1020" s="1" t="str">
        <f t="shared" si="248"/>
        <v/>
      </c>
      <c r="AT1020" s="250"/>
      <c r="AU1020" s="1" t="str">
        <f t="shared" si="249"/>
        <v/>
      </c>
      <c r="AW1020" s="1" t="str">
        <f t="shared" si="250"/>
        <v/>
      </c>
      <c r="AX1020" s="151"/>
      <c r="AY1020" s="1" t="str">
        <f t="shared" si="251"/>
        <v/>
      </c>
      <c r="BA1020" s="1" t="str">
        <f t="shared" si="252"/>
        <v/>
      </c>
      <c r="BB1020" s="151"/>
      <c r="BC1020" s="1" t="str">
        <f t="shared" si="253"/>
        <v/>
      </c>
    </row>
    <row r="1021" spans="1:55" ht="15" hidden="1" customHeight="1">
      <c r="C1021" s="1" t="str">
        <f t="shared" ref="C1021:C1060" si="254">E1021</f>
        <v/>
      </c>
      <c r="D1021" s="151">
        <f>IF(AND(H985=""),"",ROUND(D1020,0))</f>
        <v>0</v>
      </c>
      <c r="E1021" s="1" t="str">
        <f t="shared" ref="E1021:E1060" si="255">IF($E$1019=4200,F1021,IF($E$1019=4800,G1021,IF($E$1019="5400A",I1021,IF($E$1019=3600,H1021,IF($E$1019=1700,K1021,IF($E$1019=1750,M1021,IF($E$1019=1900,N1021,IF($E$1019=2000,O1021,IF($E$1019="2400A",P1021,IF($E$1019="2400B",R1021,IF($E$1019="2400C",S1021,IF($E$1019="2800A",T1021,IF($E$1019="2800B",U1021,IF($E$1019="5400B",W1021,IF($E$1019=6000,X1021,IF($E$1019=6600,Y1021,IF($E$1019=6800,Z1021,IF($E$1019=7200,AB1021,IF($E$1019=7600,AC1021,IF($E$1019=8200,AD1021,IF($E$1019=8700,AE1021,IF($E$1019=8900,AG1021,IF($E$1019=9500,AH1021,IF($E$1019=10000,AI1021,""))))))))))))))))))))))))</f>
        <v/>
      </c>
      <c r="F1021" s="1">
        <v>26500</v>
      </c>
      <c r="G1021" s="1">
        <v>31100</v>
      </c>
      <c r="H1021" s="1">
        <v>23700</v>
      </c>
      <c r="I1021" s="1">
        <v>39300</v>
      </c>
      <c r="K1021" s="30">
        <v>12400</v>
      </c>
      <c r="L1021" s="30"/>
      <c r="M1021" s="30">
        <v>12600</v>
      </c>
      <c r="N1021" s="31">
        <v>12800</v>
      </c>
      <c r="O1021" s="30">
        <v>13500</v>
      </c>
      <c r="P1021" s="31">
        <v>14600</v>
      </c>
      <c r="Q1021" s="36"/>
      <c r="R1021" s="36">
        <v>15100</v>
      </c>
      <c r="S1021" s="142">
        <v>15700</v>
      </c>
      <c r="T1021" s="143">
        <v>18500</v>
      </c>
      <c r="U1021" s="143">
        <v>20100</v>
      </c>
      <c r="V1021" s="143"/>
      <c r="W1021" s="34">
        <v>39300</v>
      </c>
      <c r="X1021" s="34">
        <v>42500</v>
      </c>
      <c r="Y1021" s="31">
        <v>47200</v>
      </c>
      <c r="Z1021" s="31">
        <v>49700</v>
      </c>
      <c r="AA1021" s="31"/>
      <c r="AB1021" s="31">
        <v>52800</v>
      </c>
      <c r="AC1021" s="31">
        <v>58000</v>
      </c>
      <c r="AD1021" s="31">
        <v>62300</v>
      </c>
      <c r="AE1021" s="30">
        <v>86200</v>
      </c>
      <c r="AF1021" s="30"/>
      <c r="AG1021" s="30">
        <v>90800</v>
      </c>
      <c r="AH1021" s="30">
        <v>102100</v>
      </c>
      <c r="AI1021" s="37">
        <v>104200</v>
      </c>
      <c r="AJ1021" s="3"/>
      <c r="AK1021" s="3"/>
      <c r="AL1021" s="3"/>
      <c r="AO1021" s="1" t="str">
        <f t="shared" si="246"/>
        <v/>
      </c>
      <c r="AP1021" s="164" t="str">
        <f>IF(AND($N$27="Fix Pay"),AQ1018,AP1019)</f>
        <v/>
      </c>
      <c r="AQ1021" s="50" t="str">
        <f t="shared" si="247"/>
        <v/>
      </c>
      <c r="AR1021" s="50"/>
      <c r="AS1021" s="1" t="str">
        <f t="shared" si="248"/>
        <v/>
      </c>
      <c r="AT1021" s="164" t="str">
        <f>IF(AND($S$27="Fix Pay"),AU1018,AT1019)</f>
        <v/>
      </c>
      <c r="AU1021" s="1" t="str">
        <f t="shared" si="249"/>
        <v/>
      </c>
      <c r="AW1021" s="1" t="str">
        <f t="shared" si="250"/>
        <v/>
      </c>
      <c r="AX1021" s="164" t="str">
        <f>IF(AND($X$27="Fix Pay"),AY1018,AX1019)</f>
        <v/>
      </c>
      <c r="AY1021" s="1" t="str">
        <f t="shared" si="251"/>
        <v/>
      </c>
      <c r="BA1021" s="1" t="str">
        <f t="shared" si="252"/>
        <v/>
      </c>
      <c r="BB1021" s="164" t="str">
        <f>IF(AND($AC$27="Fix Pay"),BC1018,BB1019)</f>
        <v/>
      </c>
      <c r="BC1021" s="1" t="str">
        <f t="shared" si="253"/>
        <v/>
      </c>
    </row>
    <row r="1022" spans="1:55" ht="15" hidden="1" customHeight="1">
      <c r="C1022" s="1" t="str">
        <f t="shared" si="254"/>
        <v/>
      </c>
      <c r="D1022" s="151" t="str">
        <f>IF(AND(D1021&lt;=E1021),E1021,INDEX($C$1021:$C$1060,MATCH(D1021,$E$1021:$E$1060)+(LOOKUP(D1021,$E$1021:$E$1060)&lt;&gt;D1021)))</f>
        <v/>
      </c>
      <c r="E1022" s="1" t="str">
        <f t="shared" si="255"/>
        <v/>
      </c>
      <c r="F1022" s="1">
        <v>37800</v>
      </c>
      <c r="G1022" s="1">
        <v>44300</v>
      </c>
      <c r="H1022" s="1">
        <v>33800</v>
      </c>
      <c r="I1022" s="1">
        <v>53100</v>
      </c>
      <c r="K1022" s="30">
        <v>17700</v>
      </c>
      <c r="L1022" s="30"/>
      <c r="M1022" s="30">
        <v>17900</v>
      </c>
      <c r="N1022" s="31">
        <v>18200</v>
      </c>
      <c r="O1022" s="30">
        <v>19200</v>
      </c>
      <c r="P1022" s="31">
        <v>20800</v>
      </c>
      <c r="Q1022" s="36"/>
      <c r="R1022" s="36">
        <v>21500</v>
      </c>
      <c r="S1022" s="142">
        <v>22400</v>
      </c>
      <c r="T1022" s="143">
        <v>25300</v>
      </c>
      <c r="U1022" s="143">
        <v>28700</v>
      </c>
      <c r="V1022" s="143"/>
      <c r="W1022" s="34">
        <v>56100</v>
      </c>
      <c r="X1022" s="34">
        <v>60700</v>
      </c>
      <c r="Y1022" s="31">
        <v>67300</v>
      </c>
      <c r="Z1022" s="31">
        <v>71000</v>
      </c>
      <c r="AA1022" s="31"/>
      <c r="AB1022" s="31">
        <v>75300</v>
      </c>
      <c r="AC1022" s="31">
        <v>79900</v>
      </c>
      <c r="AD1022" s="31">
        <v>88900</v>
      </c>
      <c r="AE1022" s="30">
        <v>123100</v>
      </c>
      <c r="AF1022" s="30"/>
      <c r="AG1022" s="30">
        <v>129700</v>
      </c>
      <c r="AH1022" s="30">
        <v>145800</v>
      </c>
      <c r="AI1022" s="37">
        <v>148800</v>
      </c>
      <c r="AJ1022" s="3"/>
      <c r="AK1022" s="3"/>
      <c r="AL1022" s="3"/>
      <c r="AO1022" s="1" t="str">
        <f t="shared" si="246"/>
        <v/>
      </c>
      <c r="AP1022" s="250"/>
      <c r="AQ1022" s="50" t="str">
        <f t="shared" si="247"/>
        <v/>
      </c>
      <c r="AR1022" s="50"/>
      <c r="AS1022" s="1" t="str">
        <f t="shared" si="248"/>
        <v/>
      </c>
      <c r="AT1022" s="250"/>
      <c r="AU1022" s="1" t="str">
        <f t="shared" si="249"/>
        <v/>
      </c>
      <c r="AW1022" s="1" t="str">
        <f t="shared" si="250"/>
        <v/>
      </c>
      <c r="AX1022" s="151"/>
      <c r="AY1022" s="1" t="str">
        <f t="shared" si="251"/>
        <v/>
      </c>
      <c r="BA1022" s="1" t="str">
        <f t="shared" si="252"/>
        <v/>
      </c>
      <c r="BB1022" s="151"/>
      <c r="BC1022" s="1" t="str">
        <f t="shared" si="253"/>
        <v/>
      </c>
    </row>
    <row r="1023" spans="1:55" ht="15" hidden="1" customHeight="1">
      <c r="C1023" s="1" t="str">
        <f t="shared" si="254"/>
        <v/>
      </c>
      <c r="D1023" s="152" t="str">
        <f>IF(AND(D1021&lt;=E1021),E1021,INDEX($C$1021:$C$1040,MATCH(D1021,$E$1021:$E$1040)+(LOOKUP(D1021,$E$1021:$E$1040)&lt;&gt;D1021)))</f>
        <v/>
      </c>
      <c r="E1023" s="1" t="str">
        <f t="shared" si="255"/>
        <v/>
      </c>
      <c r="F1023" s="1">
        <v>38900</v>
      </c>
      <c r="G1023" s="1">
        <v>45600</v>
      </c>
      <c r="H1023" s="1">
        <v>34800</v>
      </c>
      <c r="I1023" s="1">
        <v>54700</v>
      </c>
      <c r="K1023" s="31">
        <v>18200</v>
      </c>
      <c r="L1023" s="31"/>
      <c r="M1023" s="31">
        <v>18400</v>
      </c>
      <c r="N1023" s="31">
        <v>18700</v>
      </c>
      <c r="O1023" s="31">
        <v>19800</v>
      </c>
      <c r="P1023" s="31">
        <v>21400</v>
      </c>
      <c r="Q1023" s="36"/>
      <c r="R1023" s="36">
        <v>22100</v>
      </c>
      <c r="S1023" s="142">
        <v>23100</v>
      </c>
      <c r="T1023" s="143">
        <v>27100</v>
      </c>
      <c r="U1023" s="143">
        <v>29600</v>
      </c>
      <c r="V1023" s="143"/>
      <c r="W1023" s="34">
        <v>57800</v>
      </c>
      <c r="X1023" s="34">
        <v>62500</v>
      </c>
      <c r="Y1023" s="31">
        <v>69300</v>
      </c>
      <c r="Z1023" s="31">
        <v>73100</v>
      </c>
      <c r="AA1023" s="31"/>
      <c r="AB1023" s="31">
        <v>77600</v>
      </c>
      <c r="AC1023" s="31">
        <v>82300</v>
      </c>
      <c r="AD1023" s="31">
        <v>91600</v>
      </c>
      <c r="AE1023" s="30">
        <v>126800</v>
      </c>
      <c r="AF1023" s="30"/>
      <c r="AG1023" s="30">
        <v>133600</v>
      </c>
      <c r="AH1023" s="30">
        <v>150200</v>
      </c>
      <c r="AI1023" s="37">
        <v>153300</v>
      </c>
      <c r="AJ1023" s="3"/>
      <c r="AK1023" s="3"/>
      <c r="AL1023" s="3"/>
      <c r="AO1023" s="1" t="str">
        <f t="shared" si="246"/>
        <v/>
      </c>
      <c r="AP1023" s="250"/>
      <c r="AQ1023" s="50" t="str">
        <f t="shared" si="247"/>
        <v/>
      </c>
      <c r="AR1023" s="50"/>
      <c r="AS1023" s="1" t="str">
        <f t="shared" si="248"/>
        <v/>
      </c>
      <c r="AT1023" s="250"/>
      <c r="AU1023" s="1" t="str">
        <f t="shared" si="249"/>
        <v/>
      </c>
      <c r="AW1023" s="1" t="str">
        <f t="shared" si="250"/>
        <v/>
      </c>
      <c r="AX1023" s="151"/>
      <c r="AY1023" s="1" t="str">
        <f t="shared" si="251"/>
        <v/>
      </c>
      <c r="BA1023" s="1" t="str">
        <f t="shared" si="252"/>
        <v/>
      </c>
      <c r="BB1023" s="151"/>
      <c r="BC1023" s="1" t="str">
        <f t="shared" si="253"/>
        <v/>
      </c>
    </row>
    <row r="1024" spans="1:55" ht="15" hidden="1" customHeight="1">
      <c r="A1024" s="1" t="s">
        <v>229</v>
      </c>
      <c r="C1024" s="1" t="str">
        <f t="shared" si="254"/>
        <v/>
      </c>
      <c r="D1024" s="153" t="str">
        <f>IF(AND(C$6="Fix Pay"),E1021,D1022)</f>
        <v/>
      </c>
      <c r="E1024" s="1" t="str">
        <f t="shared" si="255"/>
        <v/>
      </c>
      <c r="F1024" s="1">
        <v>40100</v>
      </c>
      <c r="G1024" s="1">
        <v>47000</v>
      </c>
      <c r="H1024" s="1">
        <v>35800</v>
      </c>
      <c r="I1024" s="1">
        <v>56300</v>
      </c>
      <c r="K1024" s="31">
        <v>18700</v>
      </c>
      <c r="L1024" s="31"/>
      <c r="M1024" s="31">
        <v>19000</v>
      </c>
      <c r="N1024" s="30">
        <v>19300</v>
      </c>
      <c r="O1024" s="34">
        <v>20400</v>
      </c>
      <c r="P1024" s="30">
        <v>22000</v>
      </c>
      <c r="Q1024" s="35"/>
      <c r="R1024" s="35">
        <v>22800</v>
      </c>
      <c r="S1024" s="142">
        <v>23800</v>
      </c>
      <c r="T1024" s="144">
        <v>27900</v>
      </c>
      <c r="U1024" s="144">
        <v>30500</v>
      </c>
      <c r="V1024" s="144"/>
      <c r="W1024" s="34">
        <v>59500</v>
      </c>
      <c r="X1024" s="34">
        <v>64400</v>
      </c>
      <c r="Y1024" s="31">
        <v>71400</v>
      </c>
      <c r="Z1024" s="31">
        <v>75300</v>
      </c>
      <c r="AA1024" s="31"/>
      <c r="AB1024" s="31">
        <v>79900</v>
      </c>
      <c r="AC1024" s="31">
        <v>84800</v>
      </c>
      <c r="AD1024" s="31">
        <v>94300</v>
      </c>
      <c r="AE1024" s="30">
        <v>130600</v>
      </c>
      <c r="AF1024" s="30"/>
      <c r="AG1024" s="37">
        <v>137600</v>
      </c>
      <c r="AH1024" s="37">
        <v>154700</v>
      </c>
      <c r="AI1024" s="30">
        <v>157900</v>
      </c>
      <c r="AJ1024" s="3"/>
      <c r="AK1024" s="3"/>
      <c r="AL1024" s="3"/>
      <c r="AO1024" s="1" t="str">
        <f t="shared" si="246"/>
        <v/>
      </c>
      <c r="AP1024" s="155" t="str">
        <f>IF(AND(AP1018&lt;=AQ1018),AQ1018,INDEX(AO1018:AO1038,MATCH(AP1018,AQ1018:AQ1038)+(LOOKUP(AP1018,AQ1018:AQ1038)&lt;&gt;AP1018)))</f>
        <v/>
      </c>
      <c r="AQ1024" s="50" t="str">
        <f t="shared" si="247"/>
        <v/>
      </c>
      <c r="AR1024" s="50"/>
      <c r="AS1024" s="1" t="str">
        <f t="shared" si="248"/>
        <v/>
      </c>
      <c r="AT1024" s="155" t="str">
        <f>IF(AND(AT1018&lt;=AU1018),AU1018,INDEX(AS1018:AS1038,MATCH(AT1018,AU1018:AU1038)+(LOOKUP(AT1018,AU1018:AU1038)&lt;&gt;AT1018)))</f>
        <v/>
      </c>
      <c r="AU1024" s="1" t="str">
        <f t="shared" si="249"/>
        <v/>
      </c>
      <c r="AW1024" s="1" t="str">
        <f t="shared" si="250"/>
        <v/>
      </c>
      <c r="AX1024" s="155" t="str">
        <f>IF(AND(AX1018&lt;=AY1018),AY1018,INDEX(AW1018:AW1038,MATCH(AX1018,AY1018:AY1038)+(LOOKUP(AX1018,AY1018:AY1038)&lt;&gt;AX1018)))</f>
        <v/>
      </c>
      <c r="AY1024" s="1" t="str">
        <f t="shared" si="251"/>
        <v/>
      </c>
      <c r="BA1024" s="1" t="str">
        <f t="shared" si="252"/>
        <v/>
      </c>
      <c r="BB1024" s="155" t="str">
        <f>IF(AND(BB1018&lt;=BC1018),BC1018,INDEX(BA1018:BA1038,MATCH(BB1018,BC1018:BC1038)+(LOOKUP(BB1018,BC1018:BC1038)&lt;&gt;BB1018)))</f>
        <v/>
      </c>
      <c r="BC1024" s="1" t="str">
        <f t="shared" si="253"/>
        <v/>
      </c>
    </row>
    <row r="1025" spans="1:55" ht="15" hidden="1" customHeight="1">
      <c r="A1025" s="1" t="s">
        <v>230</v>
      </c>
      <c r="C1025" s="1" t="str">
        <f t="shared" si="254"/>
        <v/>
      </c>
      <c r="D1025" s="154" t="str">
        <f>IF(E$27=A$51,D1024,IF(E$27=A$52,D1024,IF(E$27=A$53,D1024,IF(E$27=A$54,D1023,""))))</f>
        <v/>
      </c>
      <c r="E1025" s="1" t="str">
        <f t="shared" si="255"/>
        <v/>
      </c>
      <c r="F1025" s="1">
        <v>41300</v>
      </c>
      <c r="G1025" s="1">
        <v>48400</v>
      </c>
      <c r="H1025" s="1">
        <v>36900</v>
      </c>
      <c r="I1025" s="1">
        <v>58000</v>
      </c>
      <c r="K1025" s="31">
        <v>19300</v>
      </c>
      <c r="L1025" s="31"/>
      <c r="M1025" s="31">
        <v>19600</v>
      </c>
      <c r="N1025" s="30">
        <v>19900</v>
      </c>
      <c r="O1025" s="34">
        <v>21000</v>
      </c>
      <c r="P1025" s="31">
        <v>22700</v>
      </c>
      <c r="Q1025" s="36"/>
      <c r="R1025" s="36">
        <v>23500</v>
      </c>
      <c r="S1025" s="142">
        <v>24500</v>
      </c>
      <c r="T1025" s="143">
        <v>28700</v>
      </c>
      <c r="U1025" s="143">
        <v>31400</v>
      </c>
      <c r="V1025" s="143"/>
      <c r="W1025" s="31">
        <v>61300</v>
      </c>
      <c r="X1025" s="31">
        <v>66300</v>
      </c>
      <c r="Y1025" s="31">
        <v>73500</v>
      </c>
      <c r="Z1025" s="31">
        <v>77600</v>
      </c>
      <c r="AA1025" s="31"/>
      <c r="AB1025" s="31">
        <v>82300</v>
      </c>
      <c r="AC1025" s="31">
        <v>87300</v>
      </c>
      <c r="AD1025" s="31">
        <v>97100</v>
      </c>
      <c r="AE1025" s="34">
        <v>134500</v>
      </c>
      <c r="AF1025" s="34"/>
      <c r="AG1025" s="37">
        <v>141700</v>
      </c>
      <c r="AH1025" s="37">
        <v>159300</v>
      </c>
      <c r="AI1025" s="30">
        <v>162600</v>
      </c>
      <c r="AJ1025" s="3"/>
      <c r="AK1025" s="3"/>
      <c r="AL1025" s="3"/>
      <c r="AO1025" s="1" t="str">
        <f t="shared" si="246"/>
        <v/>
      </c>
      <c r="AP1025" s="50"/>
      <c r="AQ1025" s="50" t="str">
        <f t="shared" si="247"/>
        <v/>
      </c>
      <c r="AR1025" s="50"/>
      <c r="AS1025" s="1" t="str">
        <f t="shared" si="248"/>
        <v/>
      </c>
      <c r="AT1025" s="50"/>
      <c r="AU1025" s="1" t="str">
        <f t="shared" si="249"/>
        <v/>
      </c>
      <c r="AW1025" s="1" t="str">
        <f t="shared" si="250"/>
        <v/>
      </c>
      <c r="AY1025" s="1" t="str">
        <f t="shared" si="251"/>
        <v/>
      </c>
      <c r="BA1025" s="1" t="str">
        <f t="shared" si="252"/>
        <v/>
      </c>
      <c r="BC1025" s="1" t="str">
        <f t="shared" si="253"/>
        <v/>
      </c>
    </row>
    <row r="1026" spans="1:55" ht="15" hidden="1" customHeight="1">
      <c r="A1026" s="1" t="s">
        <v>231</v>
      </c>
      <c r="C1026" s="1" t="str">
        <f t="shared" si="254"/>
        <v/>
      </c>
      <c r="E1026" s="1" t="str">
        <f t="shared" si="255"/>
        <v/>
      </c>
      <c r="F1026" s="1">
        <v>42500</v>
      </c>
      <c r="G1026" s="1">
        <v>49900</v>
      </c>
      <c r="H1026" s="1">
        <v>38000</v>
      </c>
      <c r="I1026" s="1">
        <v>59700</v>
      </c>
      <c r="K1026" s="32">
        <v>19900</v>
      </c>
      <c r="L1026" s="32"/>
      <c r="M1026" s="32">
        <v>20200</v>
      </c>
      <c r="N1026" s="31">
        <v>20500</v>
      </c>
      <c r="O1026" s="34">
        <v>21600</v>
      </c>
      <c r="P1026" s="31">
        <v>23400</v>
      </c>
      <c r="Q1026" s="36"/>
      <c r="R1026" s="36">
        <v>24200</v>
      </c>
      <c r="S1026" s="142">
        <v>25200</v>
      </c>
      <c r="T1026" s="143">
        <v>29600</v>
      </c>
      <c r="U1026" s="143">
        <v>32300</v>
      </c>
      <c r="V1026" s="143"/>
      <c r="W1026" s="31">
        <v>63100</v>
      </c>
      <c r="X1026" s="31">
        <v>68300</v>
      </c>
      <c r="Y1026" s="31">
        <v>75700</v>
      </c>
      <c r="Z1026" s="31">
        <v>79900</v>
      </c>
      <c r="AA1026" s="31"/>
      <c r="AB1026" s="31">
        <v>84800</v>
      </c>
      <c r="AC1026" s="31">
        <v>89900</v>
      </c>
      <c r="AD1026" s="31">
        <v>100000</v>
      </c>
      <c r="AE1026" s="30">
        <v>138500</v>
      </c>
      <c r="AF1026" s="30"/>
      <c r="AG1026" s="37">
        <v>146000</v>
      </c>
      <c r="AH1026" s="37">
        <v>164100</v>
      </c>
      <c r="AI1026" s="37">
        <v>167500</v>
      </c>
      <c r="AJ1026" s="3"/>
      <c r="AK1026" s="3"/>
      <c r="AL1026" s="3"/>
      <c r="AO1026" s="1" t="str">
        <f t="shared" si="246"/>
        <v/>
      </c>
      <c r="AP1026" s="167" t="str">
        <f>IF($E27=A$51,AP1024,IF($E27=A$52,AP1024,IF($E27=A$53,AP1024,IF($E27=A$54,AP1021,""))))</f>
        <v/>
      </c>
      <c r="AQ1026" s="50" t="str">
        <f t="shared" si="247"/>
        <v/>
      </c>
      <c r="AR1026" s="50"/>
      <c r="AS1026" s="1" t="str">
        <f t="shared" si="248"/>
        <v/>
      </c>
      <c r="AT1026" s="167" t="str">
        <f>IF($E27=A$51,AT1024,IF($E27=A$52,AT1024,IF($E27=A$53,AT1024,IF($E27=A$54,AT1021,""))))</f>
        <v/>
      </c>
      <c r="AU1026" s="1" t="str">
        <f t="shared" si="249"/>
        <v/>
      </c>
      <c r="AW1026" s="1" t="str">
        <f t="shared" si="250"/>
        <v/>
      </c>
      <c r="AX1026" s="168" t="str">
        <f>IF($E27=A$51,AX1024,IF($E27=A$52,AX1024,IF($E27=A$53,AX1024,IF($E27=A$54,AX1021,""))))</f>
        <v/>
      </c>
      <c r="AY1026" s="1" t="str">
        <f t="shared" si="251"/>
        <v/>
      </c>
      <c r="BA1026" s="1" t="str">
        <f t="shared" si="252"/>
        <v/>
      </c>
      <c r="BB1026" s="168" t="str">
        <f>IF($E$27=A$51,BB1024,IF($E$27=A$52,BB1024,IF($E$27=A$53,BB1024,IF($E$27=A$54,BB1021,""))))</f>
        <v/>
      </c>
      <c r="BC1026" s="1" t="str">
        <f t="shared" si="253"/>
        <v/>
      </c>
    </row>
    <row r="1027" spans="1:55" ht="15" hidden="1" customHeight="1">
      <c r="A1027" s="1" t="s">
        <v>232</v>
      </c>
      <c r="C1027" s="1" t="str">
        <f t="shared" si="254"/>
        <v/>
      </c>
      <c r="E1027" s="1" t="str">
        <f t="shared" si="255"/>
        <v/>
      </c>
      <c r="F1027" s="1">
        <v>43800</v>
      </c>
      <c r="G1027" s="1">
        <v>51400</v>
      </c>
      <c r="H1027" s="1">
        <v>39100</v>
      </c>
      <c r="I1027" s="1">
        <v>61500</v>
      </c>
      <c r="K1027" s="33">
        <v>20500</v>
      </c>
      <c r="L1027" s="33"/>
      <c r="M1027" s="33">
        <v>20800</v>
      </c>
      <c r="N1027" s="31">
        <v>21100</v>
      </c>
      <c r="O1027" s="34">
        <v>22200</v>
      </c>
      <c r="P1027" s="34">
        <v>24100</v>
      </c>
      <c r="Q1027" s="145"/>
      <c r="R1027" s="145">
        <v>24900</v>
      </c>
      <c r="S1027" s="142">
        <v>26000</v>
      </c>
      <c r="T1027" s="146">
        <v>30500</v>
      </c>
      <c r="U1027" s="147">
        <v>33300</v>
      </c>
      <c r="V1027" s="147"/>
      <c r="W1027" s="31">
        <v>65000</v>
      </c>
      <c r="X1027" s="31">
        <v>70300</v>
      </c>
      <c r="Y1027" s="31">
        <v>78000</v>
      </c>
      <c r="Z1027" s="31">
        <v>82300</v>
      </c>
      <c r="AA1027" s="31"/>
      <c r="AB1027" s="31">
        <v>87300</v>
      </c>
      <c r="AC1027" s="31">
        <v>92600</v>
      </c>
      <c r="AD1027" s="31">
        <v>103000</v>
      </c>
      <c r="AE1027" s="30">
        <v>142700</v>
      </c>
      <c r="AF1027" s="30"/>
      <c r="AG1027" s="37">
        <v>150400</v>
      </c>
      <c r="AH1027" s="37">
        <v>169000</v>
      </c>
      <c r="AI1027" s="37">
        <v>172500</v>
      </c>
      <c r="AJ1027" s="3"/>
      <c r="AK1027" s="3"/>
      <c r="AL1027" s="3"/>
      <c r="AO1027" s="1" t="str">
        <f t="shared" si="246"/>
        <v/>
      </c>
      <c r="AP1027" s="50"/>
      <c r="AQ1027" s="50" t="str">
        <f t="shared" si="247"/>
        <v/>
      </c>
      <c r="AR1027" s="50"/>
      <c r="AS1027" s="1" t="str">
        <f t="shared" si="248"/>
        <v/>
      </c>
      <c r="AU1027" s="1" t="str">
        <f t="shared" si="249"/>
        <v/>
      </c>
      <c r="AW1027" s="1" t="str">
        <f t="shared" si="250"/>
        <v/>
      </c>
      <c r="AY1027" s="1" t="str">
        <f t="shared" si="251"/>
        <v/>
      </c>
      <c r="BA1027" s="1" t="str">
        <f t="shared" si="252"/>
        <v/>
      </c>
      <c r="BC1027" s="1" t="str">
        <f t="shared" si="253"/>
        <v/>
      </c>
    </row>
    <row r="1028" spans="1:55" ht="15" hidden="1" customHeight="1">
      <c r="C1028" s="1" t="str">
        <f t="shared" si="254"/>
        <v/>
      </c>
      <c r="E1028" s="1" t="str">
        <f t="shared" si="255"/>
        <v/>
      </c>
      <c r="F1028" s="1">
        <v>45100</v>
      </c>
      <c r="G1028" s="1">
        <v>52900</v>
      </c>
      <c r="H1028" s="1">
        <v>40300</v>
      </c>
      <c r="I1028" s="1">
        <v>63300</v>
      </c>
      <c r="K1028" s="31">
        <v>21100</v>
      </c>
      <c r="L1028" s="31"/>
      <c r="M1028" s="31">
        <v>21400</v>
      </c>
      <c r="N1028" s="31">
        <v>21700</v>
      </c>
      <c r="O1028" s="34">
        <v>22900</v>
      </c>
      <c r="P1028" s="31">
        <v>24800</v>
      </c>
      <c r="Q1028" s="36"/>
      <c r="R1028" s="36">
        <v>25600</v>
      </c>
      <c r="S1028" s="142">
        <v>26800</v>
      </c>
      <c r="T1028" s="143">
        <v>31400</v>
      </c>
      <c r="U1028" s="146">
        <v>34300</v>
      </c>
      <c r="V1028" s="146"/>
      <c r="W1028" s="31">
        <v>67000</v>
      </c>
      <c r="X1028" s="31">
        <v>72400</v>
      </c>
      <c r="Y1028" s="31">
        <v>80300</v>
      </c>
      <c r="Z1028" s="31">
        <v>84800</v>
      </c>
      <c r="AA1028" s="31"/>
      <c r="AB1028" s="31">
        <v>89900</v>
      </c>
      <c r="AC1028" s="31">
        <v>95400</v>
      </c>
      <c r="AD1028" s="31">
        <v>106100</v>
      </c>
      <c r="AE1028" s="30">
        <v>147000</v>
      </c>
      <c r="AF1028" s="30"/>
      <c r="AG1028" s="37">
        <v>154900</v>
      </c>
      <c r="AH1028" s="37">
        <v>174100</v>
      </c>
      <c r="AI1028" s="30">
        <v>177700</v>
      </c>
      <c r="AJ1028" s="3"/>
      <c r="AK1028" s="3"/>
      <c r="AL1028" s="3"/>
      <c r="AO1028" s="1" t="str">
        <f t="shared" si="246"/>
        <v/>
      </c>
      <c r="AP1028" s="50"/>
      <c r="AQ1028" s="50" t="str">
        <f t="shared" si="247"/>
        <v/>
      </c>
      <c r="AR1028" s="50"/>
      <c r="AS1028" s="1" t="str">
        <f t="shared" si="248"/>
        <v/>
      </c>
      <c r="AU1028" s="1" t="str">
        <f t="shared" si="249"/>
        <v/>
      </c>
      <c r="AW1028" s="1" t="str">
        <f t="shared" si="250"/>
        <v/>
      </c>
      <c r="AY1028" s="1" t="str">
        <f t="shared" si="251"/>
        <v/>
      </c>
      <c r="BA1028" s="1" t="str">
        <f t="shared" si="252"/>
        <v/>
      </c>
      <c r="BC1028" s="1" t="str">
        <f t="shared" si="253"/>
        <v/>
      </c>
    </row>
    <row r="1029" spans="1:55" ht="15.75" hidden="1" customHeight="1">
      <c r="A1029" s="1" t="s">
        <v>46</v>
      </c>
      <c r="C1029" s="1" t="str">
        <f t="shared" si="254"/>
        <v/>
      </c>
      <c r="E1029" s="1" t="str">
        <f t="shared" si="255"/>
        <v/>
      </c>
      <c r="F1029" s="1">
        <v>46500</v>
      </c>
      <c r="G1029" s="1">
        <v>54500</v>
      </c>
      <c r="H1029" s="1">
        <v>41500</v>
      </c>
      <c r="I1029" s="1">
        <v>65200</v>
      </c>
      <c r="K1029" s="32">
        <v>21700</v>
      </c>
      <c r="L1029" s="32"/>
      <c r="M1029" s="32">
        <v>22000</v>
      </c>
      <c r="N1029" s="31">
        <v>22400</v>
      </c>
      <c r="O1029" s="34">
        <v>23600</v>
      </c>
      <c r="P1029" s="31">
        <v>25500</v>
      </c>
      <c r="Q1029" s="36"/>
      <c r="R1029" s="36">
        <v>26400</v>
      </c>
      <c r="S1029" s="142">
        <v>27600</v>
      </c>
      <c r="T1029" s="143">
        <v>32300</v>
      </c>
      <c r="U1029" s="143">
        <v>35300</v>
      </c>
      <c r="V1029" s="143"/>
      <c r="W1029" s="31">
        <v>69000</v>
      </c>
      <c r="X1029" s="31">
        <v>74600</v>
      </c>
      <c r="Y1029" s="31">
        <v>82700</v>
      </c>
      <c r="Z1029" s="31">
        <v>87300</v>
      </c>
      <c r="AA1029" s="31"/>
      <c r="AB1029" s="31">
        <v>92600</v>
      </c>
      <c r="AC1029" s="31">
        <v>98300</v>
      </c>
      <c r="AD1029" s="31">
        <v>109300</v>
      </c>
      <c r="AE1029" s="30">
        <v>151400</v>
      </c>
      <c r="AF1029" s="30"/>
      <c r="AG1029" s="37">
        <v>159500</v>
      </c>
      <c r="AH1029" s="37">
        <v>179300</v>
      </c>
      <c r="AI1029" s="30">
        <v>183000</v>
      </c>
      <c r="AJ1029" s="3"/>
      <c r="AK1029" s="3"/>
      <c r="AL1029" s="3"/>
      <c r="AO1029" s="1" t="str">
        <f t="shared" si="246"/>
        <v/>
      </c>
      <c r="AP1029" s="50"/>
      <c r="AQ1029" s="50" t="str">
        <f t="shared" si="247"/>
        <v/>
      </c>
      <c r="AR1029" s="50"/>
      <c r="AS1029" s="1" t="str">
        <f t="shared" si="248"/>
        <v/>
      </c>
      <c r="AU1029" s="1" t="str">
        <f t="shared" si="249"/>
        <v/>
      </c>
      <c r="AW1029" s="1" t="str">
        <f t="shared" si="250"/>
        <v/>
      </c>
      <c r="AY1029" s="1" t="str">
        <f t="shared" si="251"/>
        <v/>
      </c>
      <c r="BA1029" s="1" t="str">
        <f t="shared" si="252"/>
        <v/>
      </c>
      <c r="BC1029" s="1" t="str">
        <f t="shared" si="253"/>
        <v/>
      </c>
    </row>
    <row r="1030" spans="1:55" hidden="1">
      <c r="A1030" s="1" t="s">
        <v>49</v>
      </c>
      <c r="C1030" s="1" t="str">
        <f t="shared" si="254"/>
        <v/>
      </c>
      <c r="E1030" s="1" t="str">
        <f t="shared" si="255"/>
        <v/>
      </c>
      <c r="F1030" s="1">
        <v>47900</v>
      </c>
      <c r="G1030" s="1">
        <v>56100</v>
      </c>
      <c r="H1030" s="1">
        <v>42700</v>
      </c>
      <c r="I1030" s="1">
        <v>67200</v>
      </c>
      <c r="K1030" s="33">
        <v>22400</v>
      </c>
      <c r="L1030" s="33"/>
      <c r="M1030" s="33">
        <v>22700</v>
      </c>
      <c r="N1030" s="31">
        <v>23100</v>
      </c>
      <c r="O1030" s="34">
        <v>24300</v>
      </c>
      <c r="P1030" s="31">
        <v>26300</v>
      </c>
      <c r="Q1030" s="36"/>
      <c r="R1030" s="36">
        <v>27200</v>
      </c>
      <c r="S1030" s="142">
        <v>28200</v>
      </c>
      <c r="T1030" s="143">
        <v>33300</v>
      </c>
      <c r="U1030" s="143">
        <v>36400</v>
      </c>
      <c r="V1030" s="143"/>
      <c r="W1030" s="30">
        <v>71100</v>
      </c>
      <c r="X1030" s="30">
        <v>76800</v>
      </c>
      <c r="Y1030" s="31">
        <v>85200</v>
      </c>
      <c r="Z1030" s="31">
        <v>89900</v>
      </c>
      <c r="AA1030" s="31"/>
      <c r="AB1030" s="31">
        <v>95400</v>
      </c>
      <c r="AC1030" s="31">
        <v>101200</v>
      </c>
      <c r="AD1030" s="31">
        <v>112600</v>
      </c>
      <c r="AE1030" s="30">
        <v>155900</v>
      </c>
      <c r="AF1030" s="30"/>
      <c r="AG1030" s="37">
        <v>164300</v>
      </c>
      <c r="AH1030" s="37">
        <v>184700</v>
      </c>
      <c r="AI1030" s="30">
        <v>188500</v>
      </c>
      <c r="AJ1030" s="3"/>
      <c r="AK1030" s="3"/>
      <c r="AL1030" s="3"/>
      <c r="AO1030" s="1" t="str">
        <f t="shared" si="246"/>
        <v/>
      </c>
      <c r="AP1030" s="50"/>
      <c r="AQ1030" s="50" t="str">
        <f t="shared" si="247"/>
        <v/>
      </c>
      <c r="AR1030" s="50"/>
      <c r="AS1030" s="1" t="str">
        <f t="shared" si="248"/>
        <v/>
      </c>
      <c r="AU1030" s="1" t="str">
        <f t="shared" si="249"/>
        <v/>
      </c>
      <c r="AW1030" s="1" t="str">
        <f t="shared" si="250"/>
        <v/>
      </c>
      <c r="AY1030" s="1" t="str">
        <f t="shared" si="251"/>
        <v/>
      </c>
      <c r="BA1030" s="1" t="str">
        <f t="shared" si="252"/>
        <v/>
      </c>
      <c r="BC1030" s="1" t="str">
        <f t="shared" si="253"/>
        <v/>
      </c>
    </row>
    <row r="1031" spans="1:55" hidden="1">
      <c r="A1031" s="1" t="s">
        <v>47</v>
      </c>
      <c r="C1031" s="1" t="str">
        <f t="shared" si="254"/>
        <v/>
      </c>
      <c r="E1031" s="1" t="str">
        <f t="shared" si="255"/>
        <v/>
      </c>
      <c r="F1031" s="1">
        <v>49300</v>
      </c>
      <c r="G1031" s="1">
        <v>57800</v>
      </c>
      <c r="H1031" s="1">
        <v>44000</v>
      </c>
      <c r="I1031" s="1">
        <v>69200</v>
      </c>
      <c r="K1031" s="31">
        <v>23100</v>
      </c>
      <c r="L1031" s="31"/>
      <c r="M1031" s="31">
        <v>23400</v>
      </c>
      <c r="N1031" s="34">
        <v>23800</v>
      </c>
      <c r="O1031" s="34">
        <v>25000</v>
      </c>
      <c r="P1031" s="31">
        <v>27100</v>
      </c>
      <c r="Q1031" s="36"/>
      <c r="R1031" s="36">
        <v>28000</v>
      </c>
      <c r="S1031" s="142">
        <v>29300</v>
      </c>
      <c r="T1031" s="143">
        <v>34300</v>
      </c>
      <c r="U1031" s="143">
        <v>37500</v>
      </c>
      <c r="V1031" s="143"/>
      <c r="W1031" s="31">
        <v>73200</v>
      </c>
      <c r="X1031" s="31">
        <v>79100</v>
      </c>
      <c r="Y1031" s="31">
        <v>87800</v>
      </c>
      <c r="Z1031" s="31">
        <v>92600</v>
      </c>
      <c r="AA1031" s="31"/>
      <c r="AB1031" s="31">
        <v>98300</v>
      </c>
      <c r="AC1031" s="37">
        <v>104200</v>
      </c>
      <c r="AD1031" s="37">
        <v>116000</v>
      </c>
      <c r="AE1031" s="30">
        <v>160600</v>
      </c>
      <c r="AF1031" s="30"/>
      <c r="AG1031" s="30">
        <v>169200</v>
      </c>
      <c r="AH1031" s="30">
        <v>190200</v>
      </c>
      <c r="AI1031" s="30">
        <v>194200</v>
      </c>
      <c r="AJ1031" s="3"/>
      <c r="AK1031" s="3"/>
      <c r="AL1031" s="3"/>
      <c r="AO1031" s="1" t="str">
        <f t="shared" si="246"/>
        <v/>
      </c>
      <c r="AP1031" s="50"/>
      <c r="AQ1031" s="50" t="str">
        <f t="shared" si="247"/>
        <v/>
      </c>
      <c r="AR1031" s="50"/>
      <c r="AS1031" s="1" t="str">
        <f t="shared" si="248"/>
        <v/>
      </c>
      <c r="AU1031" s="1" t="str">
        <f t="shared" si="249"/>
        <v/>
      </c>
      <c r="AW1031" s="1" t="str">
        <f t="shared" si="250"/>
        <v/>
      </c>
      <c r="AY1031" s="1" t="str">
        <f t="shared" si="251"/>
        <v/>
      </c>
      <c r="BA1031" s="1" t="str">
        <f t="shared" si="252"/>
        <v/>
      </c>
      <c r="BC1031" s="1" t="str">
        <f t="shared" si="253"/>
        <v/>
      </c>
    </row>
    <row r="1032" spans="1:55" hidden="1">
      <c r="A1032" s="1" t="s">
        <v>48</v>
      </c>
      <c r="C1032" s="1" t="str">
        <f t="shared" si="254"/>
        <v/>
      </c>
      <c r="E1032" s="1" t="str">
        <f t="shared" si="255"/>
        <v/>
      </c>
      <c r="F1032" s="1">
        <v>50800</v>
      </c>
      <c r="G1032" s="1">
        <v>59500</v>
      </c>
      <c r="H1032" s="1">
        <v>45300</v>
      </c>
      <c r="I1032" s="1">
        <v>71300</v>
      </c>
      <c r="K1032" s="30">
        <v>23800</v>
      </c>
      <c r="L1032" s="30"/>
      <c r="M1032" s="30">
        <v>24100</v>
      </c>
      <c r="N1032" s="34">
        <v>24500</v>
      </c>
      <c r="O1032" s="34">
        <v>25800</v>
      </c>
      <c r="P1032" s="31">
        <v>27900</v>
      </c>
      <c r="Q1032" s="36"/>
      <c r="R1032" s="36">
        <v>28800</v>
      </c>
      <c r="S1032" s="142">
        <v>30200</v>
      </c>
      <c r="T1032" s="143">
        <v>35300</v>
      </c>
      <c r="U1032" s="143">
        <v>38600</v>
      </c>
      <c r="V1032" s="143"/>
      <c r="W1032" s="31">
        <v>75400</v>
      </c>
      <c r="X1032" s="31">
        <v>81500</v>
      </c>
      <c r="Y1032" s="30">
        <v>90400</v>
      </c>
      <c r="Z1032" s="30">
        <v>95400</v>
      </c>
      <c r="AA1032" s="30"/>
      <c r="AB1032" s="30">
        <v>101200</v>
      </c>
      <c r="AC1032" s="37">
        <v>107300</v>
      </c>
      <c r="AD1032" s="37">
        <v>119500</v>
      </c>
      <c r="AE1032" s="30">
        <v>165400</v>
      </c>
      <c r="AF1032" s="30"/>
      <c r="AG1032" s="37">
        <v>174300</v>
      </c>
      <c r="AH1032" s="37">
        <v>195900</v>
      </c>
      <c r="AI1032" s="37">
        <v>200000</v>
      </c>
      <c r="AJ1032" s="3"/>
      <c r="AK1032" s="3"/>
      <c r="AL1032" s="3"/>
      <c r="AO1032" s="1" t="str">
        <f t="shared" si="246"/>
        <v/>
      </c>
      <c r="AP1032" s="50"/>
      <c r="AQ1032" s="50" t="str">
        <f t="shared" si="247"/>
        <v/>
      </c>
      <c r="AR1032" s="50"/>
      <c r="AS1032" s="1" t="str">
        <f t="shared" si="248"/>
        <v/>
      </c>
      <c r="AU1032" s="1" t="str">
        <f t="shared" si="249"/>
        <v/>
      </c>
      <c r="AW1032" s="1" t="str">
        <f t="shared" si="250"/>
        <v/>
      </c>
      <c r="AY1032" s="1" t="str">
        <f t="shared" si="251"/>
        <v/>
      </c>
      <c r="BA1032" s="1" t="str">
        <f t="shared" si="252"/>
        <v/>
      </c>
      <c r="BC1032" s="1" t="str">
        <f t="shared" si="253"/>
        <v/>
      </c>
    </row>
    <row r="1033" spans="1:55" hidden="1">
      <c r="C1033" s="1" t="str">
        <f t="shared" si="254"/>
        <v/>
      </c>
      <c r="E1033" s="1" t="str">
        <f t="shared" si="255"/>
        <v/>
      </c>
      <c r="F1033" s="1">
        <v>52300</v>
      </c>
      <c r="G1033" s="1">
        <v>61300</v>
      </c>
      <c r="H1033" s="1">
        <v>46700</v>
      </c>
      <c r="I1033" s="1">
        <v>73400</v>
      </c>
      <c r="K1033" s="31">
        <v>24500</v>
      </c>
      <c r="L1033" s="31"/>
      <c r="M1033" s="31">
        <v>24800</v>
      </c>
      <c r="N1033" s="31">
        <v>25200</v>
      </c>
      <c r="O1033" s="31">
        <v>26600</v>
      </c>
      <c r="P1033" s="31">
        <v>28700</v>
      </c>
      <c r="Q1033" s="36"/>
      <c r="R1033" s="36">
        <v>29700</v>
      </c>
      <c r="S1033" s="142">
        <v>31100</v>
      </c>
      <c r="T1033" s="143">
        <v>36400</v>
      </c>
      <c r="U1033" s="143">
        <v>39800</v>
      </c>
      <c r="V1033" s="143"/>
      <c r="W1033" s="31">
        <v>77700</v>
      </c>
      <c r="X1033" s="31">
        <v>83900</v>
      </c>
      <c r="Y1033" s="31">
        <v>93100</v>
      </c>
      <c r="Z1033" s="31">
        <v>98300</v>
      </c>
      <c r="AA1033" s="31"/>
      <c r="AB1033" s="31">
        <v>104200</v>
      </c>
      <c r="AC1033" s="37">
        <v>110500</v>
      </c>
      <c r="AD1033" s="37">
        <v>123100</v>
      </c>
      <c r="AE1033" s="30">
        <v>170400</v>
      </c>
      <c r="AF1033" s="30"/>
      <c r="AG1033" s="30">
        <v>179500</v>
      </c>
      <c r="AH1033" s="30">
        <v>201800</v>
      </c>
      <c r="AI1033" s="37">
        <v>206000</v>
      </c>
      <c r="AJ1033" s="3"/>
      <c r="AK1033" s="3"/>
      <c r="AL1033" s="3"/>
      <c r="AO1033" s="1" t="str">
        <f t="shared" si="246"/>
        <v/>
      </c>
      <c r="AP1033" s="50"/>
      <c r="AQ1033" s="50" t="str">
        <f t="shared" si="247"/>
        <v/>
      </c>
      <c r="AR1033" s="50"/>
      <c r="AS1033" s="1" t="str">
        <f t="shared" si="248"/>
        <v/>
      </c>
      <c r="AU1033" s="1" t="str">
        <f t="shared" si="249"/>
        <v/>
      </c>
      <c r="AW1033" s="1" t="str">
        <f t="shared" si="250"/>
        <v/>
      </c>
      <c r="AY1033" s="1" t="str">
        <f t="shared" si="251"/>
        <v/>
      </c>
      <c r="BA1033" s="1" t="str">
        <f t="shared" si="252"/>
        <v/>
      </c>
      <c r="BC1033" s="1" t="str">
        <f t="shared" si="253"/>
        <v/>
      </c>
    </row>
    <row r="1034" spans="1:55" hidden="1">
      <c r="C1034" s="1" t="str">
        <f t="shared" si="254"/>
        <v/>
      </c>
      <c r="E1034" s="1" t="str">
        <f t="shared" si="255"/>
        <v/>
      </c>
      <c r="F1034" s="1">
        <v>53900</v>
      </c>
      <c r="G1034" s="1">
        <v>63100</v>
      </c>
      <c r="H1034" s="1">
        <v>48100</v>
      </c>
      <c r="I1034" s="1">
        <v>75600</v>
      </c>
      <c r="K1034" s="31">
        <v>25200</v>
      </c>
      <c r="L1034" s="31"/>
      <c r="M1034" s="31">
        <v>25500</v>
      </c>
      <c r="N1034" s="34">
        <v>26000</v>
      </c>
      <c r="O1034" s="30">
        <v>27400</v>
      </c>
      <c r="P1034" s="31">
        <v>29600</v>
      </c>
      <c r="Q1034" s="36"/>
      <c r="R1034" s="36">
        <v>30600</v>
      </c>
      <c r="S1034" s="142">
        <v>32000</v>
      </c>
      <c r="T1034" s="143">
        <v>37500</v>
      </c>
      <c r="U1034" s="143">
        <v>41000</v>
      </c>
      <c r="V1034" s="143"/>
      <c r="W1034" s="31">
        <v>80000</v>
      </c>
      <c r="X1034" s="31">
        <v>86400</v>
      </c>
      <c r="Y1034" s="30">
        <v>95900</v>
      </c>
      <c r="Z1034" s="30">
        <v>101200</v>
      </c>
      <c r="AA1034" s="30"/>
      <c r="AB1034" s="30">
        <v>107300</v>
      </c>
      <c r="AC1034" s="30">
        <v>113800</v>
      </c>
      <c r="AD1034" s="30">
        <v>126800</v>
      </c>
      <c r="AE1034" s="30">
        <v>175500</v>
      </c>
      <c r="AF1034" s="30"/>
      <c r="AG1034" s="30">
        <v>184900</v>
      </c>
      <c r="AH1034" s="30">
        <v>207900</v>
      </c>
      <c r="AI1034" s="31">
        <v>212200</v>
      </c>
      <c r="AJ1034" s="3"/>
      <c r="AK1034" s="3"/>
      <c r="AL1034" s="3"/>
      <c r="AO1034" s="1" t="str">
        <f t="shared" si="246"/>
        <v/>
      </c>
      <c r="AP1034" s="50"/>
      <c r="AQ1034" s="50" t="str">
        <f t="shared" si="247"/>
        <v/>
      </c>
      <c r="AR1034" s="50"/>
      <c r="AS1034" s="1" t="str">
        <f t="shared" si="248"/>
        <v/>
      </c>
      <c r="AU1034" s="1" t="str">
        <f t="shared" si="249"/>
        <v/>
      </c>
      <c r="AW1034" s="1" t="str">
        <f t="shared" si="250"/>
        <v/>
      </c>
      <c r="AY1034" s="1" t="str">
        <f t="shared" si="251"/>
        <v/>
      </c>
      <c r="BA1034" s="1" t="str">
        <f t="shared" si="252"/>
        <v/>
      </c>
      <c r="BC1034" s="1" t="str">
        <f t="shared" si="253"/>
        <v/>
      </c>
    </row>
    <row r="1035" spans="1:55" hidden="1">
      <c r="C1035" s="1" t="str">
        <f t="shared" si="254"/>
        <v/>
      </c>
      <c r="E1035" s="1" t="str">
        <f t="shared" si="255"/>
        <v/>
      </c>
      <c r="F1035" s="1">
        <v>55500</v>
      </c>
      <c r="G1035" s="1">
        <v>65000</v>
      </c>
      <c r="H1035" s="1">
        <v>49500</v>
      </c>
      <c r="I1035" s="1">
        <v>77900</v>
      </c>
      <c r="K1035" s="31">
        <v>26000</v>
      </c>
      <c r="L1035" s="31"/>
      <c r="M1035" s="31">
        <v>26300</v>
      </c>
      <c r="N1035" s="34">
        <v>26800</v>
      </c>
      <c r="O1035" s="31">
        <v>28200</v>
      </c>
      <c r="P1035" s="31">
        <v>30500</v>
      </c>
      <c r="Q1035" s="36"/>
      <c r="R1035" s="36">
        <v>31500</v>
      </c>
      <c r="S1035" s="142">
        <v>33000</v>
      </c>
      <c r="T1035" s="143">
        <v>38600</v>
      </c>
      <c r="U1035" s="143">
        <v>42200</v>
      </c>
      <c r="V1035" s="143"/>
      <c r="W1035" s="31">
        <v>82400</v>
      </c>
      <c r="X1035" s="31">
        <v>89000</v>
      </c>
      <c r="Y1035" s="31">
        <v>98800</v>
      </c>
      <c r="Z1035" s="31">
        <v>104200</v>
      </c>
      <c r="AA1035" s="31"/>
      <c r="AB1035" s="31">
        <v>110500</v>
      </c>
      <c r="AC1035" s="37">
        <v>117200</v>
      </c>
      <c r="AD1035" s="37">
        <v>130600</v>
      </c>
      <c r="AE1035" s="30">
        <v>180800</v>
      </c>
      <c r="AF1035" s="30"/>
      <c r="AG1035" s="37">
        <v>190400</v>
      </c>
      <c r="AH1035" s="37">
        <v>214100</v>
      </c>
      <c r="AI1035" s="30">
        <v>218600</v>
      </c>
      <c r="AJ1035" s="3"/>
      <c r="AK1035" s="3"/>
      <c r="AL1035" s="3"/>
      <c r="AO1035" s="1" t="str">
        <f t="shared" si="246"/>
        <v/>
      </c>
      <c r="AP1035" s="50"/>
      <c r="AQ1035" s="50" t="str">
        <f t="shared" si="247"/>
        <v/>
      </c>
      <c r="AR1035" s="50"/>
      <c r="AS1035" s="1" t="str">
        <f t="shared" si="248"/>
        <v/>
      </c>
      <c r="AU1035" s="1" t="str">
        <f t="shared" si="249"/>
        <v/>
      </c>
      <c r="AW1035" s="1" t="str">
        <f t="shared" si="250"/>
        <v/>
      </c>
      <c r="AY1035" s="1" t="str">
        <f t="shared" si="251"/>
        <v/>
      </c>
      <c r="BA1035" s="1" t="str">
        <f t="shared" si="252"/>
        <v/>
      </c>
      <c r="BC1035" s="1" t="str">
        <f t="shared" si="253"/>
        <v/>
      </c>
    </row>
    <row r="1036" spans="1:55" hidden="1">
      <c r="C1036" s="1" t="str">
        <f t="shared" si="254"/>
        <v/>
      </c>
      <c r="E1036" s="1" t="str">
        <f t="shared" si="255"/>
        <v/>
      </c>
      <c r="F1036" s="1">
        <v>57200</v>
      </c>
      <c r="G1036" s="1">
        <v>67000</v>
      </c>
      <c r="H1036" s="1">
        <v>51000</v>
      </c>
      <c r="I1036" s="1">
        <v>80200</v>
      </c>
      <c r="K1036" s="31">
        <v>26800</v>
      </c>
      <c r="L1036" s="31"/>
      <c r="M1036" s="31">
        <v>27100</v>
      </c>
      <c r="N1036" s="31">
        <v>27600</v>
      </c>
      <c r="O1036" s="31">
        <v>29000</v>
      </c>
      <c r="P1036" s="31">
        <v>31400</v>
      </c>
      <c r="Q1036" s="36"/>
      <c r="R1036" s="36">
        <v>32400</v>
      </c>
      <c r="S1036" s="142">
        <v>34000</v>
      </c>
      <c r="T1036" s="143">
        <v>39800</v>
      </c>
      <c r="U1036" s="143">
        <v>43500</v>
      </c>
      <c r="V1036" s="143"/>
      <c r="W1036" s="31">
        <v>84900</v>
      </c>
      <c r="X1036" s="31">
        <v>91700</v>
      </c>
      <c r="Y1036" s="37">
        <v>101800</v>
      </c>
      <c r="Z1036" s="37">
        <v>107300</v>
      </c>
      <c r="AA1036" s="37"/>
      <c r="AB1036" s="37">
        <v>113800</v>
      </c>
      <c r="AC1036" s="30">
        <v>120700</v>
      </c>
      <c r="AD1036" s="30">
        <v>134500</v>
      </c>
      <c r="AE1036" s="30">
        <v>186200</v>
      </c>
      <c r="AF1036" s="30"/>
      <c r="AG1036" s="37">
        <v>196100</v>
      </c>
      <c r="AH1036" s="37"/>
      <c r="AI1036" s="30"/>
      <c r="AJ1036" s="3"/>
      <c r="AK1036" s="3"/>
      <c r="AL1036" s="3"/>
      <c r="AO1036" s="1" t="str">
        <f t="shared" si="246"/>
        <v/>
      </c>
      <c r="AP1036" s="50"/>
      <c r="AQ1036" s="50" t="str">
        <f t="shared" si="247"/>
        <v/>
      </c>
      <c r="AR1036" s="50"/>
      <c r="AS1036" s="1" t="str">
        <f t="shared" si="248"/>
        <v/>
      </c>
      <c r="AU1036" s="1" t="str">
        <f t="shared" si="249"/>
        <v/>
      </c>
      <c r="AW1036" s="1" t="str">
        <f t="shared" si="250"/>
        <v/>
      </c>
      <c r="AY1036" s="1" t="str">
        <f t="shared" si="251"/>
        <v/>
      </c>
      <c r="BA1036" s="1" t="str">
        <f t="shared" si="252"/>
        <v/>
      </c>
      <c r="BC1036" s="1" t="str">
        <f t="shared" si="253"/>
        <v/>
      </c>
    </row>
    <row r="1037" spans="1:55" hidden="1">
      <c r="C1037" s="1" t="str">
        <f t="shared" si="254"/>
        <v/>
      </c>
      <c r="E1037" s="1" t="str">
        <f t="shared" si="255"/>
        <v/>
      </c>
      <c r="F1037" s="1">
        <v>58900</v>
      </c>
      <c r="G1037" s="1">
        <v>69000</v>
      </c>
      <c r="H1037" s="1">
        <v>52500</v>
      </c>
      <c r="I1037" s="1">
        <v>82600</v>
      </c>
      <c r="K1037" s="31">
        <v>27600</v>
      </c>
      <c r="L1037" s="31"/>
      <c r="M1037" s="31">
        <v>27900</v>
      </c>
      <c r="N1037" s="30">
        <v>28400</v>
      </c>
      <c r="O1037" s="31">
        <v>29900</v>
      </c>
      <c r="P1037" s="31">
        <v>32300</v>
      </c>
      <c r="Q1037" s="36"/>
      <c r="R1037" s="36">
        <v>33400</v>
      </c>
      <c r="S1037" s="142">
        <v>35000</v>
      </c>
      <c r="T1037" s="143">
        <v>41000</v>
      </c>
      <c r="U1037" s="143">
        <v>44800</v>
      </c>
      <c r="V1037" s="143"/>
      <c r="W1037" s="31">
        <v>87400</v>
      </c>
      <c r="X1037" s="31">
        <v>94500</v>
      </c>
      <c r="Y1037" s="37">
        <v>104900</v>
      </c>
      <c r="Z1037" s="37">
        <v>110500</v>
      </c>
      <c r="AA1037" s="37"/>
      <c r="AB1037" s="37">
        <v>117200</v>
      </c>
      <c r="AC1037" s="37">
        <v>124300</v>
      </c>
      <c r="AD1037" s="37">
        <v>138500</v>
      </c>
      <c r="AE1037" s="30">
        <v>191800</v>
      </c>
      <c r="AF1037" s="30"/>
      <c r="AG1037" s="31">
        <v>202000</v>
      </c>
      <c r="AH1037" s="31"/>
      <c r="AI1037" s="148"/>
      <c r="AJ1037" s="3"/>
      <c r="AK1037" s="3"/>
      <c r="AL1037" s="3"/>
      <c r="AO1037" s="1" t="str">
        <f t="shared" si="246"/>
        <v/>
      </c>
      <c r="AP1037" s="50"/>
      <c r="AQ1037" s="50" t="str">
        <f t="shared" si="247"/>
        <v/>
      </c>
      <c r="AR1037" s="50"/>
      <c r="AS1037" s="1" t="str">
        <f t="shared" si="248"/>
        <v/>
      </c>
      <c r="AU1037" s="1" t="str">
        <f t="shared" si="249"/>
        <v/>
      </c>
      <c r="AW1037" s="1" t="str">
        <f t="shared" si="250"/>
        <v/>
      </c>
      <c r="AY1037" s="1" t="str">
        <f t="shared" si="251"/>
        <v/>
      </c>
      <c r="BA1037" s="1" t="str">
        <f t="shared" si="252"/>
        <v/>
      </c>
      <c r="BC1037" s="1" t="str">
        <f t="shared" si="253"/>
        <v/>
      </c>
    </row>
    <row r="1038" spans="1:55" hidden="1">
      <c r="C1038" s="1" t="str">
        <f t="shared" si="254"/>
        <v/>
      </c>
      <c r="E1038" s="1" t="str">
        <f t="shared" si="255"/>
        <v/>
      </c>
      <c r="F1038" s="1">
        <v>60700</v>
      </c>
      <c r="G1038" s="1">
        <v>71100</v>
      </c>
      <c r="H1038" s="1">
        <v>54100</v>
      </c>
      <c r="I1038" s="1">
        <v>85100</v>
      </c>
      <c r="K1038" s="31">
        <v>28400</v>
      </c>
      <c r="L1038" s="31"/>
      <c r="M1038" s="31">
        <v>28700</v>
      </c>
      <c r="N1038" s="31">
        <v>29300</v>
      </c>
      <c r="O1038" s="31">
        <v>30800</v>
      </c>
      <c r="P1038" s="31">
        <v>33300</v>
      </c>
      <c r="Q1038" s="36"/>
      <c r="R1038" s="36">
        <v>34400</v>
      </c>
      <c r="S1038" s="142">
        <v>36100</v>
      </c>
      <c r="T1038" s="143">
        <v>42200</v>
      </c>
      <c r="U1038" s="143">
        <v>46100</v>
      </c>
      <c r="V1038" s="143"/>
      <c r="W1038" s="31">
        <v>90000</v>
      </c>
      <c r="X1038" s="31">
        <v>97300</v>
      </c>
      <c r="Y1038" s="37">
        <v>108000</v>
      </c>
      <c r="Z1038" s="37">
        <v>113800</v>
      </c>
      <c r="AA1038" s="37"/>
      <c r="AB1038" s="37">
        <v>120700</v>
      </c>
      <c r="AC1038" s="37">
        <v>128000</v>
      </c>
      <c r="AD1038" s="37">
        <v>142700</v>
      </c>
      <c r="AE1038" s="30">
        <v>197600</v>
      </c>
      <c r="AF1038" s="30"/>
      <c r="AG1038" s="30">
        <v>208100</v>
      </c>
      <c r="AH1038" s="30"/>
      <c r="AI1038" s="148"/>
      <c r="AJ1038" s="3"/>
      <c r="AK1038" s="3"/>
      <c r="AL1038" s="3"/>
      <c r="AO1038" s="1" t="str">
        <f t="shared" si="246"/>
        <v/>
      </c>
      <c r="AP1038" s="50"/>
      <c r="AQ1038" s="50" t="str">
        <f t="shared" si="247"/>
        <v/>
      </c>
      <c r="AR1038" s="50"/>
      <c r="AS1038" s="1" t="str">
        <f t="shared" si="248"/>
        <v/>
      </c>
      <c r="AU1038" s="1" t="str">
        <f t="shared" si="249"/>
        <v/>
      </c>
      <c r="AW1038" s="1" t="str">
        <f t="shared" si="250"/>
        <v/>
      </c>
      <c r="AY1038" s="1" t="str">
        <f t="shared" si="251"/>
        <v/>
      </c>
      <c r="BA1038" s="1" t="str">
        <f t="shared" si="252"/>
        <v/>
      </c>
      <c r="BC1038" s="1" t="str">
        <f t="shared" si="253"/>
        <v/>
      </c>
    </row>
    <row r="1039" spans="1:55" hidden="1">
      <c r="C1039" s="1" t="str">
        <f t="shared" si="254"/>
        <v/>
      </c>
      <c r="E1039" s="1" t="str">
        <f t="shared" si="255"/>
        <v/>
      </c>
      <c r="F1039" s="1">
        <v>62500</v>
      </c>
      <c r="G1039" s="1">
        <v>73200</v>
      </c>
      <c r="H1039" s="1">
        <v>55700</v>
      </c>
      <c r="I1039" s="1">
        <v>87700</v>
      </c>
      <c r="K1039" s="31">
        <v>29300</v>
      </c>
      <c r="L1039" s="31"/>
      <c r="M1039" s="31">
        <v>29600</v>
      </c>
      <c r="N1039" s="31">
        <v>30200</v>
      </c>
      <c r="O1039" s="31">
        <v>31700</v>
      </c>
      <c r="P1039" s="31">
        <v>34300</v>
      </c>
      <c r="Q1039" s="36"/>
      <c r="R1039" s="36">
        <v>35400</v>
      </c>
      <c r="S1039" s="142">
        <v>37200</v>
      </c>
      <c r="T1039" s="143">
        <v>43500</v>
      </c>
      <c r="U1039" s="143">
        <v>47500</v>
      </c>
      <c r="V1039" s="143"/>
      <c r="W1039" s="31">
        <v>92700</v>
      </c>
      <c r="X1039" s="31">
        <v>100200</v>
      </c>
      <c r="Y1039" s="30">
        <v>111200</v>
      </c>
      <c r="Z1039" s="30">
        <v>117200</v>
      </c>
      <c r="AA1039" s="30"/>
      <c r="AB1039" s="30">
        <v>124300</v>
      </c>
      <c r="AC1039" s="37">
        <v>131800</v>
      </c>
      <c r="AD1039" s="37">
        <v>147000</v>
      </c>
      <c r="AE1039" s="34">
        <v>203500</v>
      </c>
      <c r="AF1039" s="34"/>
      <c r="AG1039" s="30"/>
      <c r="AH1039" s="30"/>
      <c r="AI1039" s="148"/>
      <c r="AJ1039" s="3"/>
      <c r="AK1039" s="3"/>
      <c r="AL1039" s="3"/>
      <c r="AO1039" s="1" t="str">
        <f t="shared" si="246"/>
        <v/>
      </c>
      <c r="AP1039" s="50"/>
      <c r="AQ1039" s="50" t="str">
        <f t="shared" si="247"/>
        <v/>
      </c>
      <c r="AR1039" s="50"/>
      <c r="AS1039" s="1" t="str">
        <f t="shared" si="248"/>
        <v/>
      </c>
      <c r="AU1039" s="1" t="str">
        <f t="shared" si="249"/>
        <v/>
      </c>
      <c r="AW1039" s="1" t="str">
        <f t="shared" si="250"/>
        <v/>
      </c>
      <c r="AY1039" s="1" t="str">
        <f t="shared" si="251"/>
        <v/>
      </c>
      <c r="BA1039" s="1" t="str">
        <f t="shared" si="252"/>
        <v/>
      </c>
      <c r="BC1039" s="1" t="str">
        <f t="shared" si="253"/>
        <v/>
      </c>
    </row>
    <row r="1040" spans="1:55" hidden="1">
      <c r="C1040" s="1" t="str">
        <f t="shared" si="254"/>
        <v/>
      </c>
      <c r="E1040" s="1" t="str">
        <f t="shared" si="255"/>
        <v/>
      </c>
      <c r="F1040" s="1">
        <v>64400</v>
      </c>
      <c r="G1040" s="1">
        <v>75400</v>
      </c>
      <c r="H1040" s="1">
        <v>57400</v>
      </c>
      <c r="I1040" s="1">
        <v>90300</v>
      </c>
      <c r="K1040" s="31">
        <v>30200</v>
      </c>
      <c r="L1040" s="31"/>
      <c r="M1040" s="31">
        <v>30500</v>
      </c>
      <c r="N1040" s="31">
        <v>31100</v>
      </c>
      <c r="O1040" s="31">
        <v>32700</v>
      </c>
      <c r="P1040" s="31">
        <v>35300</v>
      </c>
      <c r="Q1040" s="36"/>
      <c r="R1040" s="36">
        <v>36500</v>
      </c>
      <c r="S1040" s="142">
        <v>38300</v>
      </c>
      <c r="T1040" s="143">
        <v>44800</v>
      </c>
      <c r="U1040" s="143">
        <v>48900</v>
      </c>
      <c r="V1040" s="143"/>
      <c r="W1040" s="31">
        <v>95500</v>
      </c>
      <c r="X1040" s="31">
        <v>103200</v>
      </c>
      <c r="Y1040" s="30">
        <v>114500</v>
      </c>
      <c r="Z1040" s="30">
        <v>120700</v>
      </c>
      <c r="AA1040" s="30"/>
      <c r="AB1040" s="30">
        <v>128000</v>
      </c>
      <c r="AC1040" s="30">
        <v>135800</v>
      </c>
      <c r="AD1040" s="30">
        <v>151400</v>
      </c>
      <c r="AE1040" s="34"/>
      <c r="AF1040" s="34"/>
      <c r="AG1040" s="148"/>
      <c r="AH1040" s="148"/>
      <c r="AI1040" s="148"/>
      <c r="AJ1040" s="3"/>
      <c r="AK1040" s="3"/>
      <c r="AL1040" s="3"/>
      <c r="AO1040" s="1" t="str">
        <f t="shared" si="246"/>
        <v/>
      </c>
      <c r="AP1040" s="50"/>
      <c r="AQ1040" s="50" t="str">
        <f t="shared" si="247"/>
        <v/>
      </c>
      <c r="AR1040" s="50"/>
      <c r="AS1040" s="1" t="str">
        <f t="shared" si="248"/>
        <v/>
      </c>
      <c r="AU1040" s="1" t="str">
        <f t="shared" si="249"/>
        <v/>
      </c>
      <c r="AW1040" s="1" t="str">
        <f t="shared" si="250"/>
        <v/>
      </c>
      <c r="AY1040" s="1" t="str">
        <f t="shared" si="251"/>
        <v/>
      </c>
      <c r="BA1040" s="1" t="str">
        <f t="shared" si="252"/>
        <v/>
      </c>
      <c r="BC1040" s="1" t="str">
        <f t="shared" si="253"/>
        <v/>
      </c>
    </row>
    <row r="1041" spans="3:55" hidden="1">
      <c r="C1041" s="1" t="str">
        <f t="shared" si="254"/>
        <v/>
      </c>
      <c r="E1041" s="1" t="str">
        <f t="shared" si="255"/>
        <v/>
      </c>
      <c r="F1041" s="1">
        <v>66300</v>
      </c>
      <c r="G1041" s="1">
        <v>77700</v>
      </c>
      <c r="H1041" s="1">
        <v>59100</v>
      </c>
      <c r="I1041" s="1">
        <v>93000</v>
      </c>
      <c r="K1041" s="34">
        <v>31100</v>
      </c>
      <c r="L1041" s="34"/>
      <c r="M1041" s="34">
        <v>31400</v>
      </c>
      <c r="N1041" s="31">
        <v>32000</v>
      </c>
      <c r="O1041" s="31">
        <v>33700</v>
      </c>
      <c r="P1041" s="31">
        <v>36400</v>
      </c>
      <c r="Q1041" s="36"/>
      <c r="R1041" s="36">
        <v>37600</v>
      </c>
      <c r="S1041" s="142">
        <v>39400</v>
      </c>
      <c r="T1041" s="143">
        <v>46100</v>
      </c>
      <c r="U1041" s="143">
        <v>50400</v>
      </c>
      <c r="V1041" s="143"/>
      <c r="W1041" s="31">
        <v>98400</v>
      </c>
      <c r="X1041" s="31">
        <v>106300</v>
      </c>
      <c r="Y1041" s="30">
        <v>117900</v>
      </c>
      <c r="Z1041" s="30">
        <v>124300</v>
      </c>
      <c r="AA1041" s="30"/>
      <c r="AB1041" s="30">
        <v>131800</v>
      </c>
      <c r="AC1041" s="37">
        <v>139900</v>
      </c>
      <c r="AD1041" s="37">
        <v>155900</v>
      </c>
      <c r="AE1041" s="30"/>
      <c r="AF1041" s="30"/>
      <c r="AG1041" s="148"/>
      <c r="AH1041" s="148"/>
      <c r="AI1041" s="148"/>
      <c r="AJ1041" s="3"/>
      <c r="AK1041" s="3"/>
      <c r="AL1041" s="3"/>
      <c r="AO1041" s="1" t="str">
        <f t="shared" si="246"/>
        <v/>
      </c>
      <c r="AP1041" s="50"/>
      <c r="AQ1041" s="50" t="str">
        <f t="shared" si="247"/>
        <v/>
      </c>
      <c r="AR1041" s="50"/>
      <c r="AS1041" s="1" t="str">
        <f t="shared" si="248"/>
        <v/>
      </c>
      <c r="AU1041" s="1" t="str">
        <f t="shared" si="249"/>
        <v/>
      </c>
      <c r="AW1041" s="1" t="str">
        <f t="shared" si="250"/>
        <v/>
      </c>
      <c r="AY1041" s="1" t="str">
        <f t="shared" si="251"/>
        <v/>
      </c>
      <c r="BA1041" s="1" t="str">
        <f t="shared" si="252"/>
        <v/>
      </c>
      <c r="BC1041" s="1" t="str">
        <f t="shared" si="253"/>
        <v/>
      </c>
    </row>
    <row r="1042" spans="3:55" hidden="1">
      <c r="C1042" s="1" t="str">
        <f t="shared" si="254"/>
        <v/>
      </c>
      <c r="E1042" s="1" t="str">
        <f t="shared" si="255"/>
        <v/>
      </c>
      <c r="F1042" s="31">
        <v>68300</v>
      </c>
      <c r="G1042" s="35">
        <v>80000</v>
      </c>
      <c r="H1042" s="30">
        <v>60900</v>
      </c>
      <c r="I1042" s="31">
        <v>95800</v>
      </c>
      <c r="J1042" s="31"/>
      <c r="K1042" s="34">
        <v>32000</v>
      </c>
      <c r="L1042" s="34"/>
      <c r="M1042" s="34">
        <v>32300</v>
      </c>
      <c r="N1042" s="31">
        <v>33000</v>
      </c>
      <c r="O1042" s="31">
        <v>34700</v>
      </c>
      <c r="P1042" s="30">
        <v>37500</v>
      </c>
      <c r="Q1042" s="35"/>
      <c r="R1042" s="35">
        <v>38700</v>
      </c>
      <c r="S1042" s="142">
        <v>40600</v>
      </c>
      <c r="T1042" s="144">
        <v>47500</v>
      </c>
      <c r="U1042" s="144">
        <v>51900</v>
      </c>
      <c r="V1042" s="144"/>
      <c r="W1042" s="37">
        <v>101400</v>
      </c>
      <c r="X1042" s="37">
        <v>109500</v>
      </c>
      <c r="Y1042" s="37">
        <v>121400</v>
      </c>
      <c r="Z1042" s="37">
        <v>128000</v>
      </c>
      <c r="AA1042" s="37"/>
      <c r="AB1042" s="37">
        <v>135800</v>
      </c>
      <c r="AC1042" s="37">
        <v>144100</v>
      </c>
      <c r="AD1042" s="37">
        <v>160600</v>
      </c>
      <c r="AE1042" s="148"/>
      <c r="AF1042" s="148"/>
      <c r="AG1042" s="148"/>
      <c r="AH1042" s="148"/>
      <c r="AI1042" s="148"/>
      <c r="AJ1042" s="3"/>
      <c r="AK1042" s="3"/>
      <c r="AL1042" s="3"/>
      <c r="AO1042" s="1" t="str">
        <f t="shared" si="246"/>
        <v/>
      </c>
      <c r="AP1042" s="50"/>
      <c r="AQ1042" s="50" t="str">
        <f t="shared" si="247"/>
        <v/>
      </c>
      <c r="AR1042" s="50"/>
      <c r="AS1042" s="1" t="str">
        <f t="shared" si="248"/>
        <v/>
      </c>
      <c r="AU1042" s="1" t="str">
        <f t="shared" si="249"/>
        <v/>
      </c>
      <c r="AW1042" s="1" t="str">
        <f t="shared" si="250"/>
        <v/>
      </c>
      <c r="AY1042" s="1" t="str">
        <f t="shared" si="251"/>
        <v/>
      </c>
      <c r="BA1042" s="1" t="str">
        <f t="shared" si="252"/>
        <v/>
      </c>
      <c r="BC1042" s="1" t="str">
        <f t="shared" si="253"/>
        <v/>
      </c>
    </row>
    <row r="1043" spans="3:55" hidden="1">
      <c r="C1043" s="1" t="str">
        <f t="shared" si="254"/>
        <v/>
      </c>
      <c r="E1043" s="1" t="str">
        <f t="shared" si="255"/>
        <v/>
      </c>
      <c r="F1043" s="31">
        <v>70300</v>
      </c>
      <c r="G1043" s="36">
        <v>82400</v>
      </c>
      <c r="H1043" s="31">
        <v>62700</v>
      </c>
      <c r="I1043" s="31">
        <v>98700</v>
      </c>
      <c r="J1043" s="31"/>
      <c r="K1043" s="31">
        <v>33000</v>
      </c>
      <c r="L1043" s="31"/>
      <c r="M1043" s="31">
        <v>33300</v>
      </c>
      <c r="N1043" s="31">
        <v>34000</v>
      </c>
      <c r="O1043" s="31">
        <v>35700</v>
      </c>
      <c r="P1043" s="31">
        <v>38600</v>
      </c>
      <c r="Q1043" s="36"/>
      <c r="R1043" s="36">
        <v>39900</v>
      </c>
      <c r="S1043" s="142">
        <v>41800</v>
      </c>
      <c r="T1043" s="143">
        <v>48900</v>
      </c>
      <c r="U1043" s="143">
        <v>53500</v>
      </c>
      <c r="V1043" s="143"/>
      <c r="W1043" s="37">
        <v>104400</v>
      </c>
      <c r="X1043" s="37">
        <v>112800</v>
      </c>
      <c r="Y1043" s="37">
        <v>125000</v>
      </c>
      <c r="Z1043" s="37">
        <v>131800</v>
      </c>
      <c r="AA1043" s="37"/>
      <c r="AB1043" s="37">
        <v>139900</v>
      </c>
      <c r="AC1043" s="37">
        <v>148400</v>
      </c>
      <c r="AD1043" s="37">
        <v>165400</v>
      </c>
      <c r="AE1043" s="148"/>
      <c r="AF1043" s="148"/>
      <c r="AG1043" s="148"/>
      <c r="AH1043" s="148"/>
      <c r="AI1043" s="148"/>
      <c r="AJ1043" s="3"/>
      <c r="AK1043" s="3"/>
      <c r="AL1043" s="3"/>
      <c r="AO1043" s="1" t="str">
        <f t="shared" si="246"/>
        <v/>
      </c>
      <c r="AP1043" s="50"/>
      <c r="AQ1043" s="50" t="str">
        <f t="shared" si="247"/>
        <v/>
      </c>
      <c r="AR1043" s="50"/>
      <c r="AS1043" s="1" t="str">
        <f t="shared" si="248"/>
        <v/>
      </c>
      <c r="AU1043" s="1" t="str">
        <f t="shared" si="249"/>
        <v/>
      </c>
      <c r="AW1043" s="1" t="str">
        <f t="shared" si="250"/>
        <v/>
      </c>
      <c r="AY1043" s="1" t="str">
        <f t="shared" si="251"/>
        <v/>
      </c>
      <c r="BA1043" s="1" t="str">
        <f t="shared" si="252"/>
        <v/>
      </c>
      <c r="BC1043" s="1" t="str">
        <f t="shared" si="253"/>
        <v/>
      </c>
    </row>
    <row r="1044" spans="3:55" hidden="1">
      <c r="C1044" s="1" t="str">
        <f t="shared" si="254"/>
        <v/>
      </c>
      <c r="E1044" s="1" t="str">
        <f t="shared" si="255"/>
        <v/>
      </c>
      <c r="F1044" s="30">
        <v>72400</v>
      </c>
      <c r="G1044" s="35">
        <v>84900</v>
      </c>
      <c r="H1044" s="31">
        <v>64600</v>
      </c>
      <c r="I1044" s="37">
        <v>101700</v>
      </c>
      <c r="J1044" s="37"/>
      <c r="K1044" s="31">
        <v>34000</v>
      </c>
      <c r="L1044" s="31"/>
      <c r="M1044" s="31">
        <v>34300</v>
      </c>
      <c r="N1044" s="31">
        <v>35000</v>
      </c>
      <c r="O1044" s="30">
        <v>36800</v>
      </c>
      <c r="P1044" s="31">
        <v>39800</v>
      </c>
      <c r="Q1044" s="36"/>
      <c r="R1044" s="36">
        <v>41100</v>
      </c>
      <c r="S1044" s="142">
        <v>43300</v>
      </c>
      <c r="T1044" s="143">
        <v>50400</v>
      </c>
      <c r="U1044" s="143">
        <v>55100</v>
      </c>
      <c r="V1044" s="143"/>
      <c r="W1044" s="37">
        <v>107500</v>
      </c>
      <c r="X1044" s="37">
        <v>116200</v>
      </c>
      <c r="Y1044" s="30">
        <v>128800</v>
      </c>
      <c r="Z1044" s="30">
        <v>135800</v>
      </c>
      <c r="AA1044" s="30"/>
      <c r="AB1044" s="30">
        <v>144100</v>
      </c>
      <c r="AC1044" s="30">
        <v>152900</v>
      </c>
      <c r="AD1044" s="30">
        <v>170400</v>
      </c>
      <c r="AE1044" s="3"/>
      <c r="AF1044" s="3"/>
      <c r="AG1044" s="3"/>
      <c r="AH1044" s="3"/>
      <c r="AI1044" s="3"/>
      <c r="AJ1044" s="3"/>
      <c r="AK1044" s="3"/>
      <c r="AL1044" s="3"/>
      <c r="AO1044" s="1" t="str">
        <f t="shared" si="246"/>
        <v/>
      </c>
      <c r="AP1044" s="50"/>
      <c r="AQ1044" s="50" t="str">
        <f t="shared" si="247"/>
        <v/>
      </c>
      <c r="AR1044" s="50"/>
      <c r="AS1044" s="1" t="str">
        <f t="shared" si="248"/>
        <v/>
      </c>
      <c r="AU1044" s="1" t="str">
        <f t="shared" si="249"/>
        <v/>
      </c>
      <c r="AW1044" s="1" t="str">
        <f t="shared" si="250"/>
        <v/>
      </c>
      <c r="AY1044" s="1" t="str">
        <f t="shared" si="251"/>
        <v/>
      </c>
      <c r="BA1044" s="1" t="str">
        <f t="shared" si="252"/>
        <v/>
      </c>
      <c r="BC1044" s="1" t="str">
        <f t="shared" si="253"/>
        <v/>
      </c>
    </row>
    <row r="1045" spans="3:55" hidden="1">
      <c r="C1045" s="1" t="str">
        <f t="shared" si="254"/>
        <v/>
      </c>
      <c r="E1045" s="1" t="str">
        <f t="shared" si="255"/>
        <v/>
      </c>
      <c r="F1045" s="31">
        <v>74600</v>
      </c>
      <c r="G1045" s="35">
        <v>87400</v>
      </c>
      <c r="H1045" s="31">
        <v>66500</v>
      </c>
      <c r="I1045" s="37">
        <v>104800</v>
      </c>
      <c r="J1045" s="37"/>
      <c r="K1045" s="31">
        <v>35000</v>
      </c>
      <c r="L1045" s="31"/>
      <c r="M1045" s="31">
        <v>35300</v>
      </c>
      <c r="N1045" s="31">
        <v>36100</v>
      </c>
      <c r="O1045" s="31">
        <v>37900</v>
      </c>
      <c r="P1045" s="34">
        <v>41000</v>
      </c>
      <c r="Q1045" s="145"/>
      <c r="R1045" s="145">
        <v>42300</v>
      </c>
      <c r="S1045" s="142">
        <v>44400</v>
      </c>
      <c r="T1045" s="146">
        <v>51900</v>
      </c>
      <c r="U1045" s="146">
        <v>56800</v>
      </c>
      <c r="V1045" s="146"/>
      <c r="W1045" s="30">
        <v>110700</v>
      </c>
      <c r="X1045" s="30">
        <v>119700</v>
      </c>
      <c r="Y1045" s="37">
        <v>132700</v>
      </c>
      <c r="Z1045" s="37">
        <v>139900</v>
      </c>
      <c r="AA1045" s="37"/>
      <c r="AB1045" s="37">
        <v>148400</v>
      </c>
      <c r="AC1045" s="30">
        <v>157500</v>
      </c>
      <c r="AD1045" s="30">
        <v>175500</v>
      </c>
      <c r="AE1045" s="3"/>
      <c r="AF1045" s="3"/>
      <c r="AG1045" s="3"/>
      <c r="AH1045" s="3"/>
      <c r="AI1045" s="3"/>
      <c r="AJ1045" s="3"/>
      <c r="AK1045" s="3"/>
      <c r="AL1045" s="3"/>
      <c r="AO1045" s="1" t="str">
        <f t="shared" si="246"/>
        <v/>
      </c>
      <c r="AP1045" s="50"/>
      <c r="AQ1045" s="50" t="str">
        <f t="shared" si="247"/>
        <v/>
      </c>
      <c r="AR1045" s="50"/>
      <c r="AS1045" s="1" t="str">
        <f t="shared" si="248"/>
        <v/>
      </c>
      <c r="AU1045" s="1" t="str">
        <f t="shared" si="249"/>
        <v/>
      </c>
      <c r="AW1045" s="1" t="str">
        <f t="shared" si="250"/>
        <v/>
      </c>
      <c r="AY1045" s="1" t="str">
        <f t="shared" si="251"/>
        <v/>
      </c>
      <c r="BA1045" s="1" t="str">
        <f t="shared" si="252"/>
        <v/>
      </c>
      <c r="BC1045" s="1" t="str">
        <f t="shared" si="253"/>
        <v/>
      </c>
    </row>
    <row r="1046" spans="3:55" hidden="1">
      <c r="C1046" s="1" t="str">
        <f t="shared" si="254"/>
        <v/>
      </c>
      <c r="E1046" s="1" t="str">
        <f t="shared" si="255"/>
        <v/>
      </c>
      <c r="F1046" s="31">
        <v>76800</v>
      </c>
      <c r="G1046" s="36">
        <v>90000</v>
      </c>
      <c r="H1046" s="30">
        <v>68500</v>
      </c>
      <c r="I1046" s="37">
        <v>107900</v>
      </c>
      <c r="J1046" s="37"/>
      <c r="K1046" s="31">
        <v>36100</v>
      </c>
      <c r="L1046" s="31"/>
      <c r="M1046" s="31">
        <v>36400</v>
      </c>
      <c r="N1046" s="31">
        <v>37200</v>
      </c>
      <c r="O1046" s="31">
        <v>39000</v>
      </c>
      <c r="P1046" s="34">
        <v>42200</v>
      </c>
      <c r="Q1046" s="145"/>
      <c r="R1046" s="145">
        <v>43600</v>
      </c>
      <c r="S1046" s="142">
        <v>45700</v>
      </c>
      <c r="T1046" s="146">
        <v>53500</v>
      </c>
      <c r="U1046" s="146">
        <v>58500</v>
      </c>
      <c r="V1046" s="146"/>
      <c r="W1046" s="30">
        <v>114000</v>
      </c>
      <c r="X1046" s="30">
        <v>123300</v>
      </c>
      <c r="Y1046" s="30">
        <v>136700</v>
      </c>
      <c r="Z1046" s="30">
        <v>144100</v>
      </c>
      <c r="AA1046" s="30"/>
      <c r="AB1046" s="30">
        <v>152900</v>
      </c>
      <c r="AC1046" s="37">
        <v>162200</v>
      </c>
      <c r="AD1046" s="37">
        <v>180800</v>
      </c>
      <c r="AE1046" s="3"/>
      <c r="AF1046" s="3"/>
      <c r="AG1046" s="3"/>
      <c r="AH1046" s="3"/>
      <c r="AI1046" s="3"/>
      <c r="AJ1046" s="3"/>
      <c r="AK1046" s="3"/>
      <c r="AL1046" s="3"/>
      <c r="AO1046" s="1" t="str">
        <f t="shared" si="246"/>
        <v/>
      </c>
      <c r="AP1046" s="50"/>
      <c r="AQ1046" s="50" t="str">
        <f t="shared" si="247"/>
        <v/>
      </c>
      <c r="AR1046" s="50"/>
      <c r="AS1046" s="1" t="str">
        <f t="shared" si="248"/>
        <v/>
      </c>
      <c r="AU1046" s="1" t="str">
        <f t="shared" si="249"/>
        <v/>
      </c>
      <c r="AW1046" s="1" t="str">
        <f t="shared" si="250"/>
        <v/>
      </c>
      <c r="AY1046" s="1" t="str">
        <f t="shared" si="251"/>
        <v/>
      </c>
      <c r="BA1046" s="1" t="str">
        <f t="shared" si="252"/>
        <v/>
      </c>
      <c r="BC1046" s="1" t="str">
        <f t="shared" si="253"/>
        <v/>
      </c>
    </row>
    <row r="1047" spans="3:55" hidden="1">
      <c r="C1047" s="1" t="str">
        <f t="shared" si="254"/>
        <v/>
      </c>
      <c r="E1047" s="1" t="str">
        <f t="shared" si="255"/>
        <v/>
      </c>
      <c r="F1047" s="30">
        <v>79100</v>
      </c>
      <c r="G1047" s="36">
        <v>92700</v>
      </c>
      <c r="H1047" s="31">
        <v>70600</v>
      </c>
      <c r="I1047" s="30">
        <v>111100</v>
      </c>
      <c r="J1047" s="30"/>
      <c r="K1047" s="34">
        <v>37200</v>
      </c>
      <c r="L1047" s="34"/>
      <c r="M1047" s="34">
        <v>37500</v>
      </c>
      <c r="N1047" s="30">
        <v>38300</v>
      </c>
      <c r="O1047" s="31">
        <v>40200</v>
      </c>
      <c r="P1047" s="34">
        <v>43500</v>
      </c>
      <c r="Q1047" s="145"/>
      <c r="R1047" s="145">
        <v>44900</v>
      </c>
      <c r="S1047" s="142">
        <v>47100</v>
      </c>
      <c r="T1047" s="146">
        <v>55100</v>
      </c>
      <c r="U1047" s="146">
        <v>60300</v>
      </c>
      <c r="V1047" s="146"/>
      <c r="W1047" s="30">
        <v>117400</v>
      </c>
      <c r="X1047" s="30">
        <v>127000</v>
      </c>
      <c r="Y1047" s="37">
        <v>140800</v>
      </c>
      <c r="Z1047" s="37">
        <v>148400</v>
      </c>
      <c r="AA1047" s="37"/>
      <c r="AB1047" s="37">
        <v>157500</v>
      </c>
      <c r="AC1047" s="37">
        <v>167100</v>
      </c>
      <c r="AD1047" s="37">
        <v>186200</v>
      </c>
      <c r="AE1047" s="3"/>
      <c r="AF1047" s="3"/>
      <c r="AG1047" s="3"/>
      <c r="AH1047" s="3"/>
      <c r="AI1047" s="3"/>
      <c r="AJ1047" s="3"/>
      <c r="AK1047" s="3"/>
      <c r="AL1047" s="3"/>
      <c r="AO1047" s="1" t="str">
        <f t="shared" si="246"/>
        <v/>
      </c>
      <c r="AP1047" s="50"/>
      <c r="AQ1047" s="50" t="str">
        <f t="shared" si="247"/>
        <v/>
      </c>
      <c r="AR1047" s="50"/>
      <c r="AS1047" s="1" t="str">
        <f t="shared" si="248"/>
        <v/>
      </c>
      <c r="AU1047" s="1" t="str">
        <f t="shared" si="249"/>
        <v/>
      </c>
      <c r="AW1047" s="1" t="str">
        <f t="shared" si="250"/>
        <v/>
      </c>
      <c r="AY1047" s="1" t="str">
        <f t="shared" si="251"/>
        <v/>
      </c>
      <c r="BA1047" s="1" t="str">
        <f t="shared" si="252"/>
        <v/>
      </c>
      <c r="BC1047" s="1" t="str">
        <f t="shared" si="253"/>
        <v/>
      </c>
    </row>
    <row r="1048" spans="3:55" hidden="1">
      <c r="C1048" s="1" t="str">
        <f t="shared" si="254"/>
        <v/>
      </c>
      <c r="E1048" s="1" t="str">
        <f t="shared" si="255"/>
        <v/>
      </c>
      <c r="F1048" s="30">
        <v>81500</v>
      </c>
      <c r="G1048" s="35">
        <v>95500</v>
      </c>
      <c r="H1048" s="31">
        <v>72700</v>
      </c>
      <c r="I1048" s="30">
        <v>114400</v>
      </c>
      <c r="J1048" s="30"/>
      <c r="K1048" s="34">
        <v>38300</v>
      </c>
      <c r="L1048" s="34"/>
      <c r="M1048" s="34">
        <v>38600</v>
      </c>
      <c r="N1048" s="31">
        <v>39400</v>
      </c>
      <c r="O1048" s="31">
        <v>41400</v>
      </c>
      <c r="P1048" s="30">
        <v>44800</v>
      </c>
      <c r="Q1048" s="35"/>
      <c r="R1048" s="35">
        <v>46200</v>
      </c>
      <c r="S1048" s="142">
        <v>48500</v>
      </c>
      <c r="T1048" s="144">
        <v>56800</v>
      </c>
      <c r="U1048" s="144">
        <v>62100</v>
      </c>
      <c r="V1048" s="144"/>
      <c r="W1048" s="37">
        <v>120900</v>
      </c>
      <c r="X1048" s="37">
        <v>130800</v>
      </c>
      <c r="Y1048" s="37">
        <v>145000</v>
      </c>
      <c r="Z1048" s="37">
        <v>152900</v>
      </c>
      <c r="AA1048" s="37"/>
      <c r="AB1048" s="37">
        <v>162200</v>
      </c>
      <c r="AC1048" s="30">
        <v>172100</v>
      </c>
      <c r="AD1048" s="30">
        <v>191800</v>
      </c>
      <c r="AE1048" s="3"/>
      <c r="AF1048" s="3"/>
      <c r="AG1048" s="3"/>
      <c r="AH1048" s="3"/>
      <c r="AI1048" s="3"/>
      <c r="AJ1048" s="3"/>
      <c r="AK1048" s="3"/>
      <c r="AL1048" s="3"/>
      <c r="AO1048" s="1" t="str">
        <f t="shared" si="246"/>
        <v/>
      </c>
      <c r="AP1048" s="50"/>
      <c r="AQ1048" s="50" t="str">
        <f t="shared" si="247"/>
        <v/>
      </c>
      <c r="AR1048" s="50"/>
      <c r="AS1048" s="1" t="str">
        <f t="shared" si="248"/>
        <v/>
      </c>
      <c r="AU1048" s="1" t="str">
        <f t="shared" si="249"/>
        <v/>
      </c>
      <c r="AW1048" s="1" t="str">
        <f t="shared" si="250"/>
        <v/>
      </c>
      <c r="AY1048" s="1" t="str">
        <f t="shared" si="251"/>
        <v/>
      </c>
      <c r="BA1048" s="1" t="str">
        <f t="shared" si="252"/>
        <v/>
      </c>
      <c r="BC1048" s="1" t="str">
        <f t="shared" si="253"/>
        <v/>
      </c>
    </row>
    <row r="1049" spans="3:55" hidden="1">
      <c r="C1049" s="1" t="str">
        <f t="shared" si="254"/>
        <v/>
      </c>
      <c r="E1049" s="1" t="str">
        <f t="shared" si="255"/>
        <v/>
      </c>
      <c r="F1049" s="31">
        <v>83900</v>
      </c>
      <c r="G1049" s="35">
        <v>98400</v>
      </c>
      <c r="H1049" s="31">
        <v>74900</v>
      </c>
      <c r="I1049" s="30">
        <v>117800</v>
      </c>
      <c r="J1049" s="30"/>
      <c r="K1049" s="34">
        <v>39400</v>
      </c>
      <c r="L1049" s="34"/>
      <c r="M1049" s="34">
        <v>39800</v>
      </c>
      <c r="N1049" s="31">
        <v>40600</v>
      </c>
      <c r="O1049" s="31">
        <v>42600</v>
      </c>
      <c r="P1049" s="34">
        <v>46100</v>
      </c>
      <c r="Q1049" s="145"/>
      <c r="R1049" s="145">
        <v>47600</v>
      </c>
      <c r="S1049" s="142">
        <v>50000</v>
      </c>
      <c r="T1049" s="146">
        <v>58500</v>
      </c>
      <c r="U1049" s="146">
        <v>64000</v>
      </c>
      <c r="V1049" s="146"/>
      <c r="W1049" s="37">
        <v>124500</v>
      </c>
      <c r="X1049" s="37">
        <v>134700</v>
      </c>
      <c r="Y1049" s="37">
        <v>149400</v>
      </c>
      <c r="Z1049" s="37">
        <v>157500</v>
      </c>
      <c r="AA1049" s="37"/>
      <c r="AB1049" s="37">
        <v>167100</v>
      </c>
      <c r="AC1049" s="30">
        <v>177300</v>
      </c>
      <c r="AD1049" s="30">
        <v>197600</v>
      </c>
      <c r="AE1049" s="3"/>
      <c r="AF1049" s="3"/>
      <c r="AG1049" s="3"/>
      <c r="AH1049" s="3"/>
      <c r="AI1049" s="3"/>
      <c r="AJ1049" s="3"/>
      <c r="AK1049" s="3"/>
      <c r="AL1049" s="3"/>
      <c r="AO1049" s="1" t="str">
        <f t="shared" si="246"/>
        <v/>
      </c>
      <c r="AP1049" s="50"/>
      <c r="AQ1049" s="50" t="str">
        <f t="shared" si="247"/>
        <v/>
      </c>
      <c r="AR1049" s="50"/>
      <c r="AS1049" s="1" t="str">
        <f t="shared" si="248"/>
        <v/>
      </c>
      <c r="AU1049" s="1" t="str">
        <f t="shared" si="249"/>
        <v/>
      </c>
      <c r="AW1049" s="1" t="str">
        <f t="shared" si="250"/>
        <v/>
      </c>
      <c r="AY1049" s="1" t="str">
        <f t="shared" si="251"/>
        <v/>
      </c>
      <c r="BA1049" s="1" t="str">
        <f t="shared" si="252"/>
        <v/>
      </c>
      <c r="BC1049" s="1" t="str">
        <f t="shared" si="253"/>
        <v/>
      </c>
    </row>
    <row r="1050" spans="3:55" hidden="1">
      <c r="C1050" s="1" t="str">
        <f t="shared" si="254"/>
        <v/>
      </c>
      <c r="E1050" s="1" t="str">
        <f t="shared" si="255"/>
        <v/>
      </c>
      <c r="F1050" s="30">
        <v>86400</v>
      </c>
      <c r="G1050" s="35">
        <v>101400</v>
      </c>
      <c r="H1050" s="31">
        <v>77100</v>
      </c>
      <c r="I1050" s="37">
        <v>121300</v>
      </c>
      <c r="J1050" s="37"/>
      <c r="K1050" s="31">
        <v>40600</v>
      </c>
      <c r="L1050" s="31"/>
      <c r="M1050" s="31">
        <v>41000</v>
      </c>
      <c r="N1050" s="31">
        <v>41800</v>
      </c>
      <c r="O1050" s="31">
        <v>43900</v>
      </c>
      <c r="P1050" s="34">
        <v>47500</v>
      </c>
      <c r="Q1050" s="145"/>
      <c r="R1050" s="145">
        <v>49000</v>
      </c>
      <c r="S1050" s="142">
        <v>51500</v>
      </c>
      <c r="T1050" s="146">
        <v>60300</v>
      </c>
      <c r="U1050" s="146">
        <v>65900</v>
      </c>
      <c r="V1050" s="146"/>
      <c r="W1050" s="37">
        <v>128200</v>
      </c>
      <c r="X1050" s="37">
        <v>138700</v>
      </c>
      <c r="Y1050" s="30">
        <v>153900</v>
      </c>
      <c r="Z1050" s="30">
        <v>162200</v>
      </c>
      <c r="AA1050" s="30"/>
      <c r="AB1050" s="30">
        <v>172100</v>
      </c>
      <c r="AC1050" s="30">
        <v>182600</v>
      </c>
      <c r="AD1050" s="30">
        <v>203500</v>
      </c>
      <c r="AE1050" s="3"/>
      <c r="AF1050" s="3"/>
      <c r="AG1050" s="3"/>
      <c r="AH1050" s="3"/>
      <c r="AI1050" s="3"/>
      <c r="AJ1050" s="3"/>
      <c r="AK1050" s="3"/>
      <c r="AL1050" s="3"/>
      <c r="AO1050" s="1" t="str">
        <f t="shared" si="246"/>
        <v/>
      </c>
      <c r="AP1050" s="50"/>
      <c r="AQ1050" s="50" t="str">
        <f t="shared" si="247"/>
        <v/>
      </c>
      <c r="AR1050" s="50"/>
      <c r="AS1050" s="1" t="str">
        <f t="shared" si="248"/>
        <v/>
      </c>
      <c r="AU1050" s="1" t="str">
        <f t="shared" si="249"/>
        <v/>
      </c>
      <c r="AW1050" s="1" t="str">
        <f t="shared" si="250"/>
        <v/>
      </c>
      <c r="AY1050" s="1" t="str">
        <f t="shared" si="251"/>
        <v/>
      </c>
      <c r="BA1050" s="1" t="str">
        <f t="shared" si="252"/>
        <v/>
      </c>
      <c r="BC1050" s="1" t="str">
        <f t="shared" si="253"/>
        <v/>
      </c>
    </row>
    <row r="1051" spans="3:55" hidden="1">
      <c r="C1051" s="1" t="str">
        <f t="shared" si="254"/>
        <v/>
      </c>
      <c r="E1051" s="1" t="str">
        <f t="shared" si="255"/>
        <v/>
      </c>
      <c r="F1051" s="30">
        <v>89000</v>
      </c>
      <c r="G1051" s="35">
        <v>104400</v>
      </c>
      <c r="H1051" s="31">
        <v>79400</v>
      </c>
      <c r="I1051" s="37">
        <v>124900</v>
      </c>
      <c r="J1051" s="37"/>
      <c r="K1051" s="31">
        <v>41800</v>
      </c>
      <c r="L1051" s="31"/>
      <c r="M1051" s="31">
        <v>42200</v>
      </c>
      <c r="N1051" s="31">
        <v>43100</v>
      </c>
      <c r="O1051" s="30">
        <v>45200</v>
      </c>
      <c r="P1051" s="31">
        <v>48900</v>
      </c>
      <c r="Q1051" s="36"/>
      <c r="R1051" s="36">
        <v>50500</v>
      </c>
      <c r="S1051" s="142">
        <v>53000</v>
      </c>
      <c r="T1051" s="143">
        <v>62100</v>
      </c>
      <c r="U1051" s="143">
        <v>67900</v>
      </c>
      <c r="V1051" s="143"/>
      <c r="W1051" s="30">
        <v>132000</v>
      </c>
      <c r="X1051" s="30">
        <v>142900</v>
      </c>
      <c r="Y1051" s="37">
        <v>158500</v>
      </c>
      <c r="Z1051" s="37">
        <v>167100</v>
      </c>
      <c r="AA1051" s="37"/>
      <c r="AB1051" s="37">
        <v>177300</v>
      </c>
      <c r="AC1051" s="30">
        <v>188100</v>
      </c>
      <c r="AD1051" s="30"/>
      <c r="AE1051" s="3"/>
      <c r="AF1051" s="3"/>
      <c r="AG1051" s="3"/>
      <c r="AH1051" s="3"/>
      <c r="AI1051" s="3"/>
      <c r="AJ1051" s="3"/>
      <c r="AK1051" s="3"/>
      <c r="AL1051" s="3"/>
      <c r="AO1051" s="1" t="str">
        <f t="shared" si="246"/>
        <v/>
      </c>
      <c r="AP1051" s="50"/>
      <c r="AQ1051" s="50" t="str">
        <f t="shared" si="247"/>
        <v/>
      </c>
      <c r="AR1051" s="50"/>
      <c r="AS1051" s="1" t="str">
        <f t="shared" si="248"/>
        <v/>
      </c>
      <c r="AU1051" s="1" t="str">
        <f t="shared" si="249"/>
        <v/>
      </c>
      <c r="AW1051" s="1" t="str">
        <f t="shared" si="250"/>
        <v/>
      </c>
      <c r="AY1051" s="1" t="str">
        <f t="shared" si="251"/>
        <v/>
      </c>
      <c r="BA1051" s="1" t="str">
        <f t="shared" si="252"/>
        <v/>
      </c>
      <c r="BC1051" s="1" t="str">
        <f t="shared" si="253"/>
        <v/>
      </c>
    </row>
    <row r="1052" spans="3:55" hidden="1">
      <c r="C1052" s="1" t="str">
        <f t="shared" si="254"/>
        <v/>
      </c>
      <c r="E1052" s="1" t="str">
        <f t="shared" si="255"/>
        <v/>
      </c>
      <c r="F1052" s="30">
        <v>91700</v>
      </c>
      <c r="G1052" s="35">
        <v>107500</v>
      </c>
      <c r="H1052" s="30">
        <v>81800</v>
      </c>
      <c r="I1052" s="37">
        <v>128600</v>
      </c>
      <c r="J1052" s="37"/>
      <c r="K1052" s="31">
        <v>43100</v>
      </c>
      <c r="L1052" s="31"/>
      <c r="M1052" s="31">
        <v>43500</v>
      </c>
      <c r="N1052" s="31">
        <v>44400</v>
      </c>
      <c r="O1052" s="31">
        <v>46600</v>
      </c>
      <c r="P1052" s="30">
        <v>50400</v>
      </c>
      <c r="Q1052" s="35"/>
      <c r="R1052" s="35">
        <v>52000</v>
      </c>
      <c r="S1052" s="142">
        <v>54600</v>
      </c>
      <c r="T1052" s="144">
        <v>64000</v>
      </c>
      <c r="U1052" s="144">
        <v>69900</v>
      </c>
      <c r="V1052" s="144"/>
      <c r="W1052" s="37">
        <v>136000</v>
      </c>
      <c r="X1052" s="37">
        <v>147200</v>
      </c>
      <c r="Y1052" s="37">
        <v>163300</v>
      </c>
      <c r="Z1052" s="37">
        <v>172100</v>
      </c>
      <c r="AA1052" s="37"/>
      <c r="AB1052" s="37">
        <v>182600</v>
      </c>
      <c r="AC1052" s="30">
        <v>193700</v>
      </c>
      <c r="AD1052" s="30"/>
      <c r="AE1052" s="3"/>
      <c r="AF1052" s="3"/>
      <c r="AG1052" s="3"/>
      <c r="AH1052" s="3"/>
      <c r="AI1052" s="3"/>
      <c r="AJ1052" s="3"/>
      <c r="AK1052" s="3"/>
      <c r="AL1052" s="3"/>
      <c r="AO1052" s="1" t="str">
        <f t="shared" si="246"/>
        <v/>
      </c>
      <c r="AP1052" s="50"/>
      <c r="AQ1052" s="50" t="str">
        <f t="shared" si="247"/>
        <v/>
      </c>
      <c r="AR1052" s="50"/>
      <c r="AS1052" s="1" t="str">
        <f t="shared" si="248"/>
        <v/>
      </c>
      <c r="AU1052" s="1" t="str">
        <f t="shared" si="249"/>
        <v/>
      </c>
      <c r="AW1052" s="1" t="str">
        <f t="shared" si="250"/>
        <v/>
      </c>
      <c r="AY1052" s="1" t="str">
        <f t="shared" si="251"/>
        <v/>
      </c>
      <c r="BA1052" s="1" t="str">
        <f t="shared" si="252"/>
        <v/>
      </c>
      <c r="BC1052" s="1" t="str">
        <f t="shared" si="253"/>
        <v/>
      </c>
    </row>
    <row r="1053" spans="3:55" hidden="1">
      <c r="C1053" s="1" t="str">
        <f t="shared" si="254"/>
        <v/>
      </c>
      <c r="E1053" s="1" t="str">
        <f t="shared" si="255"/>
        <v/>
      </c>
      <c r="F1053" s="30">
        <v>94500</v>
      </c>
      <c r="G1053" s="35">
        <v>110700</v>
      </c>
      <c r="H1053" s="31">
        <v>84300</v>
      </c>
      <c r="I1053" s="30">
        <v>132500</v>
      </c>
      <c r="J1053" s="30"/>
      <c r="K1053" s="31">
        <v>44400</v>
      </c>
      <c r="L1053" s="31"/>
      <c r="M1053" s="31">
        <v>44800</v>
      </c>
      <c r="N1053" s="34">
        <v>45700</v>
      </c>
      <c r="O1053" s="31">
        <v>48000</v>
      </c>
      <c r="P1053" s="31">
        <v>51900</v>
      </c>
      <c r="Q1053" s="36"/>
      <c r="R1053" s="36">
        <v>53600</v>
      </c>
      <c r="S1053" s="142">
        <v>56200</v>
      </c>
      <c r="T1053" s="143">
        <v>65900</v>
      </c>
      <c r="U1053" s="143">
        <v>72000</v>
      </c>
      <c r="V1053" s="143"/>
      <c r="W1053" s="37">
        <v>140100</v>
      </c>
      <c r="X1053" s="37">
        <v>151600</v>
      </c>
      <c r="Y1053" s="37">
        <v>168200</v>
      </c>
      <c r="Z1053" s="37">
        <v>177300</v>
      </c>
      <c r="AA1053" s="37"/>
      <c r="AB1053" s="37">
        <v>188100</v>
      </c>
      <c r="AC1053" s="37">
        <v>199500</v>
      </c>
      <c r="AD1053" s="37"/>
      <c r="AE1053" s="3"/>
      <c r="AF1053" s="3"/>
      <c r="AG1053" s="3"/>
      <c r="AH1053" s="3"/>
      <c r="AI1053" s="3"/>
      <c r="AJ1053" s="3"/>
      <c r="AK1053" s="3"/>
      <c r="AL1053" s="3"/>
      <c r="AO1053" s="1" t="str">
        <f t="shared" si="246"/>
        <v/>
      </c>
      <c r="AP1053" s="50"/>
      <c r="AQ1053" s="50" t="str">
        <f t="shared" si="247"/>
        <v/>
      </c>
      <c r="AR1053" s="50"/>
      <c r="AS1053" s="1" t="str">
        <f t="shared" si="248"/>
        <v/>
      </c>
      <c r="AU1053" s="1" t="str">
        <f t="shared" si="249"/>
        <v/>
      </c>
      <c r="AW1053" s="1" t="str">
        <f t="shared" si="250"/>
        <v/>
      </c>
      <c r="AY1053" s="1" t="str">
        <f t="shared" si="251"/>
        <v/>
      </c>
      <c r="BA1053" s="1" t="str">
        <f t="shared" si="252"/>
        <v/>
      </c>
      <c r="BC1053" s="1" t="str">
        <f t="shared" si="253"/>
        <v/>
      </c>
    </row>
    <row r="1054" spans="3:55" hidden="1">
      <c r="C1054" s="1" t="str">
        <f t="shared" si="254"/>
        <v/>
      </c>
      <c r="E1054" s="1" t="str">
        <f t="shared" si="255"/>
        <v/>
      </c>
      <c r="F1054" s="30">
        <v>97300</v>
      </c>
      <c r="G1054" s="35">
        <v>114000</v>
      </c>
      <c r="H1054" s="31">
        <v>86800</v>
      </c>
      <c r="I1054" s="30">
        <v>136500</v>
      </c>
      <c r="J1054" s="30"/>
      <c r="K1054" s="31">
        <v>45700</v>
      </c>
      <c r="L1054" s="31"/>
      <c r="M1054" s="31">
        <v>46100</v>
      </c>
      <c r="N1054" s="30">
        <v>47100</v>
      </c>
      <c r="O1054" s="31">
        <v>49400</v>
      </c>
      <c r="P1054" s="31">
        <v>53500</v>
      </c>
      <c r="Q1054" s="36"/>
      <c r="R1054" s="36">
        <v>55200</v>
      </c>
      <c r="S1054" s="142">
        <v>57900</v>
      </c>
      <c r="T1054" s="143">
        <v>67900</v>
      </c>
      <c r="U1054" s="143">
        <v>74200</v>
      </c>
      <c r="V1054" s="143"/>
      <c r="W1054" s="37">
        <v>144300</v>
      </c>
      <c r="X1054" s="37">
        <v>156100</v>
      </c>
      <c r="Y1054" s="37">
        <v>173200</v>
      </c>
      <c r="Z1054" s="37">
        <v>182600</v>
      </c>
      <c r="AA1054" s="37"/>
      <c r="AB1054" s="37">
        <v>193700</v>
      </c>
      <c r="AC1054" s="31"/>
      <c r="AD1054" s="31"/>
      <c r="AE1054" s="3"/>
      <c r="AF1054" s="3"/>
      <c r="AG1054" s="3"/>
      <c r="AH1054" s="3"/>
      <c r="AI1054" s="3"/>
      <c r="AJ1054" s="3"/>
      <c r="AK1054" s="3"/>
      <c r="AL1054" s="3"/>
      <c r="AO1054" s="1" t="str">
        <f t="shared" si="246"/>
        <v/>
      </c>
      <c r="AP1054" s="50"/>
      <c r="AQ1054" s="50" t="str">
        <f t="shared" si="247"/>
        <v/>
      </c>
      <c r="AR1054" s="50"/>
      <c r="AS1054" s="1" t="str">
        <f t="shared" si="248"/>
        <v/>
      </c>
      <c r="AU1054" s="1" t="str">
        <f t="shared" si="249"/>
        <v/>
      </c>
      <c r="AW1054" s="1" t="str">
        <f t="shared" si="250"/>
        <v/>
      </c>
      <c r="AY1054" s="1" t="str">
        <f t="shared" si="251"/>
        <v/>
      </c>
      <c r="BA1054" s="1" t="str">
        <f t="shared" si="252"/>
        <v/>
      </c>
      <c r="BC1054" s="1" t="str">
        <f t="shared" si="253"/>
        <v/>
      </c>
    </row>
    <row r="1055" spans="3:55" hidden="1">
      <c r="C1055" s="1" t="str">
        <f t="shared" si="254"/>
        <v/>
      </c>
      <c r="E1055" s="1" t="str">
        <f t="shared" si="255"/>
        <v/>
      </c>
      <c r="F1055" s="30">
        <v>100200</v>
      </c>
      <c r="G1055" s="35">
        <v>117400</v>
      </c>
      <c r="H1055" s="30">
        <v>89400</v>
      </c>
      <c r="I1055" s="37">
        <v>140600</v>
      </c>
      <c r="J1055" s="37"/>
      <c r="K1055" s="31">
        <v>47100</v>
      </c>
      <c r="L1055" s="31"/>
      <c r="M1055" s="31">
        <v>47500</v>
      </c>
      <c r="N1055" s="34">
        <v>48500</v>
      </c>
      <c r="O1055" s="31">
        <v>50900</v>
      </c>
      <c r="P1055" s="31">
        <v>55100</v>
      </c>
      <c r="Q1055" s="36"/>
      <c r="R1055" s="36">
        <v>56900</v>
      </c>
      <c r="S1055" s="142">
        <v>59600</v>
      </c>
      <c r="T1055" s="143">
        <v>69900</v>
      </c>
      <c r="U1055" s="143">
        <v>76400</v>
      </c>
      <c r="V1055" s="143"/>
      <c r="W1055" s="37">
        <v>148600</v>
      </c>
      <c r="X1055" s="37">
        <v>160800</v>
      </c>
      <c r="Y1055" s="30">
        <v>178400</v>
      </c>
      <c r="Z1055" s="30">
        <v>188100</v>
      </c>
      <c r="AA1055" s="30"/>
      <c r="AB1055" s="30">
        <v>199500</v>
      </c>
      <c r="AC1055" s="31"/>
      <c r="AD1055" s="31"/>
      <c r="AE1055" s="3"/>
      <c r="AF1055" s="3"/>
      <c r="AG1055" s="3"/>
      <c r="AH1055" s="3"/>
      <c r="AI1055" s="3"/>
      <c r="AJ1055" s="3"/>
      <c r="AK1055" s="3"/>
      <c r="AL1055" s="3"/>
      <c r="AO1055" s="1" t="str">
        <f t="shared" si="246"/>
        <v/>
      </c>
      <c r="AP1055" s="50"/>
      <c r="AQ1055" s="50" t="str">
        <f t="shared" si="247"/>
        <v/>
      </c>
      <c r="AR1055" s="50"/>
      <c r="AS1055" s="1" t="str">
        <f t="shared" si="248"/>
        <v/>
      </c>
      <c r="AU1055" s="1" t="str">
        <f t="shared" si="249"/>
        <v/>
      </c>
      <c r="AW1055" s="1" t="str">
        <f t="shared" si="250"/>
        <v/>
      </c>
      <c r="AY1055" s="1" t="str">
        <f t="shared" si="251"/>
        <v/>
      </c>
      <c r="BA1055" s="1" t="str">
        <f t="shared" si="252"/>
        <v/>
      </c>
      <c r="BC1055" s="1" t="str">
        <f t="shared" si="253"/>
        <v/>
      </c>
    </row>
    <row r="1056" spans="3:55" hidden="1">
      <c r="C1056" s="1" t="str">
        <f t="shared" si="254"/>
        <v/>
      </c>
      <c r="E1056" s="1" t="str">
        <f t="shared" si="255"/>
        <v/>
      </c>
      <c r="F1056" s="30">
        <v>103200</v>
      </c>
      <c r="G1056" s="35">
        <v>120900</v>
      </c>
      <c r="H1056" s="30">
        <v>92100</v>
      </c>
      <c r="I1056" s="37">
        <v>144800</v>
      </c>
      <c r="J1056" s="37"/>
      <c r="K1056" s="31">
        <v>48500</v>
      </c>
      <c r="L1056" s="31"/>
      <c r="M1056" s="31">
        <v>48900</v>
      </c>
      <c r="N1056" s="34">
        <v>50000</v>
      </c>
      <c r="O1056" s="31">
        <v>52400</v>
      </c>
      <c r="P1056" s="31">
        <v>56800</v>
      </c>
      <c r="Q1056" s="36"/>
      <c r="R1056" s="36">
        <v>58600</v>
      </c>
      <c r="S1056" s="142">
        <v>61400</v>
      </c>
      <c r="T1056" s="143">
        <v>72000</v>
      </c>
      <c r="U1056" s="143">
        <v>78700</v>
      </c>
      <c r="V1056" s="143"/>
      <c r="W1056" s="37">
        <v>153100</v>
      </c>
      <c r="X1056" s="37">
        <v>165600</v>
      </c>
      <c r="Y1056" s="37">
        <v>183800</v>
      </c>
      <c r="Z1056" s="37">
        <v>193700</v>
      </c>
      <c r="AA1056" s="37"/>
      <c r="AB1056" s="37"/>
      <c r="AC1056" s="148"/>
      <c r="AD1056" s="148"/>
      <c r="AE1056" s="3"/>
      <c r="AF1056" s="3"/>
      <c r="AG1056" s="3"/>
      <c r="AH1056" s="3"/>
      <c r="AI1056" s="3"/>
      <c r="AJ1056" s="3"/>
      <c r="AK1056" s="3"/>
      <c r="AL1056" s="3"/>
      <c r="AO1056" s="1" t="str">
        <f t="shared" si="246"/>
        <v/>
      </c>
      <c r="AP1056" s="50"/>
      <c r="AQ1056" s="50" t="str">
        <f t="shared" si="247"/>
        <v/>
      </c>
      <c r="AR1056" s="50"/>
      <c r="AS1056" s="1" t="str">
        <f t="shared" si="248"/>
        <v/>
      </c>
      <c r="AU1056" s="1" t="str">
        <f t="shared" si="249"/>
        <v/>
      </c>
      <c r="AW1056" s="1" t="str">
        <f t="shared" si="250"/>
        <v/>
      </c>
      <c r="AY1056" s="1" t="str">
        <f t="shared" si="251"/>
        <v/>
      </c>
      <c r="BA1056" s="1" t="str">
        <f t="shared" si="252"/>
        <v/>
      </c>
      <c r="BC1056" s="1" t="str">
        <f t="shared" si="253"/>
        <v/>
      </c>
    </row>
    <row r="1057" spans="1:55" hidden="1">
      <c r="C1057" s="1" t="str">
        <f t="shared" si="254"/>
        <v/>
      </c>
      <c r="E1057" s="1" t="str">
        <f t="shared" si="255"/>
        <v/>
      </c>
      <c r="F1057" s="30">
        <v>106300</v>
      </c>
      <c r="G1057" s="145">
        <v>124500</v>
      </c>
      <c r="H1057" s="31">
        <v>94900</v>
      </c>
      <c r="I1057" s="37">
        <v>149100</v>
      </c>
      <c r="J1057" s="37"/>
      <c r="K1057" s="31">
        <v>50000</v>
      </c>
      <c r="L1057" s="31"/>
      <c r="M1057" s="31">
        <v>50400</v>
      </c>
      <c r="N1057" s="34">
        <v>51500</v>
      </c>
      <c r="O1057" s="30">
        <v>54000</v>
      </c>
      <c r="P1057" s="31">
        <v>58500</v>
      </c>
      <c r="Q1057" s="36"/>
      <c r="R1057" s="36">
        <v>60400</v>
      </c>
      <c r="S1057" s="142">
        <v>63200</v>
      </c>
      <c r="T1057" s="143">
        <v>74200</v>
      </c>
      <c r="U1057" s="143">
        <v>81100</v>
      </c>
      <c r="V1057" s="143"/>
      <c r="W1057" s="37">
        <v>157700</v>
      </c>
      <c r="X1057" s="37">
        <v>170600</v>
      </c>
      <c r="Y1057" s="30">
        <v>189300</v>
      </c>
      <c r="Z1057" s="30">
        <v>199500</v>
      </c>
      <c r="AA1057" s="30"/>
      <c r="AB1057" s="30"/>
      <c r="AC1057" s="148"/>
      <c r="AD1057" s="148"/>
      <c r="AE1057" s="3"/>
      <c r="AF1057" s="3"/>
      <c r="AG1057" s="3"/>
      <c r="AH1057" s="3"/>
      <c r="AI1057" s="3"/>
      <c r="AJ1057" s="3"/>
      <c r="AK1057" s="3"/>
      <c r="AL1057" s="3"/>
      <c r="AO1057" s="1" t="str">
        <f t="shared" si="246"/>
        <v/>
      </c>
      <c r="AP1057" s="50"/>
      <c r="AQ1057" s="50" t="str">
        <f t="shared" si="247"/>
        <v/>
      </c>
      <c r="AR1057" s="50"/>
      <c r="AS1057" s="1" t="str">
        <f t="shared" si="248"/>
        <v/>
      </c>
      <c r="AU1057" s="1" t="str">
        <f t="shared" si="249"/>
        <v/>
      </c>
      <c r="AW1057" s="1" t="str">
        <f t="shared" si="250"/>
        <v/>
      </c>
      <c r="AY1057" s="1" t="str">
        <f t="shared" si="251"/>
        <v/>
      </c>
      <c r="BA1057" s="1" t="str">
        <f t="shared" si="252"/>
        <v/>
      </c>
      <c r="BC1057" s="1" t="str">
        <f t="shared" si="253"/>
        <v/>
      </c>
    </row>
    <row r="1058" spans="1:55" hidden="1">
      <c r="C1058" s="1" t="str">
        <f t="shared" si="254"/>
        <v/>
      </c>
      <c r="E1058" s="1" t="str">
        <f t="shared" si="255"/>
        <v/>
      </c>
      <c r="F1058" s="30">
        <v>109500</v>
      </c>
      <c r="G1058" s="35">
        <v>128200</v>
      </c>
      <c r="H1058" s="30">
        <v>97700</v>
      </c>
      <c r="I1058" s="30">
        <v>153600</v>
      </c>
      <c r="J1058" s="30"/>
      <c r="K1058" s="31">
        <v>51500</v>
      </c>
      <c r="L1058" s="31"/>
      <c r="M1058" s="31">
        <v>51900</v>
      </c>
      <c r="N1058" s="34">
        <v>53000</v>
      </c>
      <c r="O1058" s="33">
        <v>55600</v>
      </c>
      <c r="P1058" s="31">
        <v>60300</v>
      </c>
      <c r="Q1058" s="36"/>
      <c r="R1058" s="36">
        <v>62200</v>
      </c>
      <c r="S1058" s="142">
        <v>65100</v>
      </c>
      <c r="T1058" s="143">
        <v>76400</v>
      </c>
      <c r="U1058" s="143">
        <v>83500</v>
      </c>
      <c r="V1058" s="143"/>
      <c r="W1058" s="37">
        <v>162400</v>
      </c>
      <c r="X1058" s="37">
        <v>175700</v>
      </c>
      <c r="Y1058" s="37">
        <v>195000</v>
      </c>
      <c r="Z1058" s="37"/>
      <c r="AA1058" s="37"/>
      <c r="AB1058" s="37"/>
      <c r="AC1058" s="148"/>
      <c r="AD1058" s="148"/>
      <c r="AE1058" s="3"/>
      <c r="AF1058" s="3"/>
      <c r="AG1058" s="3"/>
      <c r="AH1058" s="3"/>
      <c r="AI1058" s="3"/>
      <c r="AJ1058" s="3"/>
      <c r="AK1058" s="3"/>
      <c r="AL1058" s="3"/>
      <c r="AO1058" s="1" t="str">
        <f t="shared" si="246"/>
        <v/>
      </c>
      <c r="AP1058" s="50"/>
      <c r="AQ1058" s="50" t="str">
        <f t="shared" si="247"/>
        <v/>
      </c>
      <c r="AR1058" s="50"/>
      <c r="AS1058" s="1" t="str">
        <f t="shared" si="248"/>
        <v/>
      </c>
      <c r="AU1058" s="1" t="str">
        <f t="shared" si="249"/>
        <v/>
      </c>
      <c r="AW1058" s="1" t="str">
        <f t="shared" si="250"/>
        <v/>
      </c>
      <c r="AY1058" s="1" t="str">
        <f t="shared" si="251"/>
        <v/>
      </c>
      <c r="BA1058" s="1" t="str">
        <f t="shared" si="252"/>
        <v/>
      </c>
      <c r="BC1058" s="1" t="str">
        <f t="shared" si="253"/>
        <v/>
      </c>
    </row>
    <row r="1059" spans="1:55" hidden="1">
      <c r="A1059" s="3"/>
      <c r="B1059" s="3"/>
      <c r="C1059" s="1" t="str">
        <f t="shared" si="254"/>
        <v/>
      </c>
      <c r="D1059" s="3"/>
      <c r="E1059" s="1" t="str">
        <f t="shared" si="255"/>
        <v/>
      </c>
      <c r="F1059" s="34">
        <v>112800</v>
      </c>
      <c r="G1059" s="35">
        <v>132000</v>
      </c>
      <c r="H1059" s="30">
        <v>100600</v>
      </c>
      <c r="I1059" s="30">
        <v>158200</v>
      </c>
      <c r="J1059" s="30"/>
      <c r="K1059" s="31">
        <v>53000</v>
      </c>
      <c r="L1059" s="31"/>
      <c r="M1059" s="31">
        <v>53500</v>
      </c>
      <c r="N1059" s="34">
        <v>54600</v>
      </c>
      <c r="O1059" s="33">
        <v>57300</v>
      </c>
      <c r="P1059" s="31">
        <v>62100</v>
      </c>
      <c r="Q1059" s="36"/>
      <c r="R1059" s="36">
        <v>64100</v>
      </c>
      <c r="S1059" s="142">
        <v>67100</v>
      </c>
      <c r="T1059" s="143">
        <v>78700</v>
      </c>
      <c r="U1059" s="143">
        <v>86000</v>
      </c>
      <c r="V1059" s="143"/>
      <c r="W1059" s="37">
        <v>167300</v>
      </c>
      <c r="X1059" s="37">
        <v>181000</v>
      </c>
      <c r="Y1059" s="31"/>
      <c r="Z1059" s="31"/>
      <c r="AA1059" s="31"/>
      <c r="AB1059" s="31"/>
      <c r="AC1059" s="148"/>
      <c r="AD1059" s="148"/>
      <c r="AE1059" s="3"/>
      <c r="AF1059" s="3"/>
      <c r="AG1059" s="3"/>
      <c r="AH1059" s="3"/>
      <c r="AI1059" s="3"/>
      <c r="AJ1059" s="3"/>
      <c r="AK1059" s="3"/>
      <c r="AL1059" s="3"/>
      <c r="AO1059" s="1" t="str">
        <f t="shared" si="246"/>
        <v/>
      </c>
      <c r="AP1059" s="50"/>
      <c r="AQ1059" s="50" t="str">
        <f t="shared" si="247"/>
        <v/>
      </c>
      <c r="AR1059" s="50"/>
      <c r="AS1059" s="1" t="str">
        <f t="shared" si="248"/>
        <v/>
      </c>
      <c r="AU1059" s="1" t="str">
        <f t="shared" si="249"/>
        <v/>
      </c>
      <c r="AW1059" s="1" t="str">
        <f t="shared" si="250"/>
        <v/>
      </c>
      <c r="AY1059" s="1" t="str">
        <f t="shared" si="251"/>
        <v/>
      </c>
      <c r="BA1059" s="1" t="str">
        <f t="shared" si="252"/>
        <v/>
      </c>
      <c r="BC1059" s="1" t="str">
        <f t="shared" si="253"/>
        <v/>
      </c>
    </row>
    <row r="1060" spans="1:55" hidden="1">
      <c r="A1060" s="3"/>
      <c r="B1060" s="3"/>
      <c r="C1060" s="1" t="str">
        <f t="shared" si="254"/>
        <v/>
      </c>
      <c r="D1060" s="3"/>
      <c r="E1060" s="1" t="str">
        <f t="shared" si="255"/>
        <v/>
      </c>
      <c r="F1060" s="30">
        <v>116200</v>
      </c>
      <c r="G1060" s="35">
        <v>136000</v>
      </c>
      <c r="H1060" s="30">
        <v>103600</v>
      </c>
      <c r="I1060" s="37">
        <v>162900</v>
      </c>
      <c r="J1060" s="37"/>
      <c r="K1060" s="31">
        <v>54600</v>
      </c>
      <c r="L1060" s="31"/>
      <c r="M1060" s="31">
        <v>55100</v>
      </c>
      <c r="N1060" s="31">
        <v>56200</v>
      </c>
      <c r="O1060" s="33">
        <v>59000</v>
      </c>
      <c r="P1060" s="31">
        <v>64000</v>
      </c>
      <c r="Q1060" s="36"/>
      <c r="R1060" s="36">
        <v>66000</v>
      </c>
      <c r="S1060" s="142">
        <v>69100</v>
      </c>
      <c r="T1060" s="143">
        <v>81100</v>
      </c>
      <c r="U1060" s="143">
        <v>88600</v>
      </c>
      <c r="V1060" s="143"/>
      <c r="W1060" s="37">
        <v>172300</v>
      </c>
      <c r="X1060" s="37">
        <v>186400</v>
      </c>
      <c r="Y1060" s="31"/>
      <c r="Z1060" s="31"/>
      <c r="AA1060" s="31"/>
      <c r="AB1060" s="31"/>
      <c r="AC1060" s="148"/>
      <c r="AD1060" s="148"/>
      <c r="AE1060" s="3"/>
      <c r="AF1060" s="3"/>
      <c r="AG1060" s="3"/>
      <c r="AH1060" s="3"/>
      <c r="AI1060" s="3"/>
      <c r="AJ1060" s="3"/>
      <c r="AK1060" s="3"/>
      <c r="AL1060" s="3"/>
      <c r="AO1060" s="1" t="str">
        <f t="shared" si="246"/>
        <v/>
      </c>
      <c r="AP1060" s="50"/>
      <c r="AQ1060" s="50" t="str">
        <f t="shared" si="247"/>
        <v/>
      </c>
      <c r="AR1060" s="50"/>
      <c r="AS1060" s="1" t="str">
        <f t="shared" si="248"/>
        <v/>
      </c>
      <c r="AU1060" s="1" t="str">
        <f t="shared" si="249"/>
        <v/>
      </c>
      <c r="AW1060" s="1" t="str">
        <f t="shared" si="250"/>
        <v/>
      </c>
      <c r="AY1060" s="1" t="str">
        <f t="shared" si="251"/>
        <v/>
      </c>
      <c r="BA1060" s="1" t="str">
        <f t="shared" si="252"/>
        <v/>
      </c>
      <c r="BC1060" s="1" t="str">
        <f t="shared" si="253"/>
        <v/>
      </c>
    </row>
    <row r="1061" spans="1:55" hidden="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N1061" s="50"/>
      <c r="AO1061" s="1" t="str">
        <f t="shared" si="246"/>
        <v/>
      </c>
      <c r="AP1061" s="50"/>
      <c r="AQ1061" s="50" t="str">
        <f t="shared" si="247"/>
        <v/>
      </c>
      <c r="AS1061" s="1" t="str">
        <f t="shared" si="248"/>
        <v/>
      </c>
      <c r="AU1061" s="1" t="str">
        <f t="shared" si="249"/>
        <v/>
      </c>
      <c r="AW1061" s="1" t="str">
        <f t="shared" si="250"/>
        <v/>
      </c>
      <c r="AY1061" s="1" t="str">
        <f t="shared" si="251"/>
        <v/>
      </c>
      <c r="BA1061" s="1" t="str">
        <f t="shared" si="252"/>
        <v/>
      </c>
      <c r="BC1061" s="1" t="str">
        <f t="shared" si="253"/>
        <v/>
      </c>
    </row>
    <row r="1062" spans="1:55" hidden="1"/>
    <row r="1063" spans="1:55" hidden="1"/>
    <row r="1064" spans="1:55" hidden="1">
      <c r="AP1064" s="161" t="e">
        <f>IF(AND($N$28="Fix Pay"),"0",$O$28*$H$5)</f>
        <v>#VALUE!</v>
      </c>
      <c r="AQ1064" s="1" t="str">
        <f>IF(AND($N$28="Fix Pay"),$I$28,$P$28)</f>
        <v/>
      </c>
      <c r="AT1064" s="161" t="e">
        <f>IF(AND($S$28="Fix Pay"),"0",$T$28*$H$5)</f>
        <v>#VALUE!</v>
      </c>
      <c r="AU1064" s="1" t="str">
        <f>IF(AND($S$28="Fix Pay"),$I$28,$U$28)</f>
        <v/>
      </c>
      <c r="AX1064" s="165" t="e">
        <f>IF(AND($X$28="Fix Pay"),"0",$Y$28*$H$5)</f>
        <v>#VALUE!</v>
      </c>
      <c r="AY1064" s="1" t="str">
        <f>IF(AND($X$28="Fix Pay"),$I$28,$Z$28)</f>
        <v/>
      </c>
      <c r="BB1064" s="165" t="e">
        <f>IF(AND($AC$28="Fix Pay"),"0",$AD$28*$H$5)</f>
        <v>#VALUE!</v>
      </c>
      <c r="BC1064" s="1" t="str">
        <f>IF(AND($AC$28="Fix Pay"),$I$28,$AE$28)</f>
        <v/>
      </c>
    </row>
    <row r="1065" spans="1:55" ht="15" hidden="1" customHeight="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40" t="s">
        <v>46</v>
      </c>
      <c r="L1065" s="340"/>
      <c r="M1065" s="340"/>
      <c r="N1065" s="340"/>
      <c r="O1065" s="340"/>
      <c r="P1065" s="340"/>
      <c r="Q1065" s="340"/>
      <c r="R1065" s="340"/>
      <c r="S1065" s="340"/>
      <c r="T1065" s="340"/>
      <c r="U1065" s="340"/>
      <c r="V1065" s="245"/>
      <c r="W1065" s="341" t="s">
        <v>47</v>
      </c>
      <c r="X1065" s="341"/>
      <c r="Y1065" s="341"/>
      <c r="Z1065" s="341"/>
      <c r="AA1065" s="341"/>
      <c r="AB1065" s="341"/>
      <c r="AC1065" s="341"/>
      <c r="AD1065" s="341"/>
      <c r="AE1065" s="342" t="s">
        <v>48</v>
      </c>
      <c r="AF1065" s="342"/>
      <c r="AG1065" s="342"/>
      <c r="AH1065" s="342"/>
      <c r="AI1065" s="342"/>
      <c r="AJ1065" s="3"/>
      <c r="AK1065" s="3"/>
      <c r="AL1065" s="3"/>
      <c r="AO1065" s="1" t="str">
        <f>AQ1065</f>
        <v/>
      </c>
      <c r="AP1065" s="162" t="str">
        <f>IF(AND($O$28=""),"",ROUND(AP1064,0))</f>
        <v/>
      </c>
      <c r="AQ1065" s="50" t="str">
        <f>IF($AQ$1064=4200,F1068,IF($AQ$1064=4800,G1068,IF($AQ$1064="5400A",I1068,IF($AQ$1064=3600,H1068,IF($AQ$1064=1700,K1068,IF($AQ$1064=1750,M1068,IF($AQ$1064=1900,N1068,IF($AQ$1064=2000,O1068,IF($AQ$1064="2400A",P1068,IF($AQ$1064="2400B",R1068,IF($AQ$1064="2400C",S1068,IF($AQ$1064="2800A",T1068,IF($AQ$1064="2800B",U1068,IF($AQ$1064="5400B",W1068,IF($AQ$1064=6000,X1068,IF($AQ$1064=6600,Y1068,IF($AQ$1064=6800,Z1068,IF($AQ$1064=7200,AB1068,IF($AQ$1064=7600,AC1068,IF($AQ$1064=8200,AD1068,IF($AQ$1064=8700,AE1068,IF($AQ$1064=8900,AG1068,IF($AQ$1064=9500,AH1068,IF($AQ$1064=10000,AI1068,""))))))))))))))))))))))))</f>
        <v/>
      </c>
      <c r="AR1065" s="50"/>
      <c r="AS1065" s="1" t="str">
        <f>AU1065</f>
        <v/>
      </c>
      <c r="AT1065" s="162" t="str">
        <f>IF(AND($T$28=""),"",ROUND(AT1064,0))</f>
        <v/>
      </c>
      <c r="AU1065" s="1" t="str">
        <f>IF($AU$1064=4200,F1068,IF($AU$1064=4800,G1068,IF($AU$1064="5400A",I1068,IF($AU$1064=3600,H1068,IF($AU$1064=1700,K1068,IF($AU$1064=1750,M1068,IF($AU$1064=1900,N1068,IF($AU$1064=2000,O1068,IF($AU$1064="2400A",P1068,IF($AU$1064="2400B",R1068,IF($AU$1064="2400C",S1068,IF($AU$1064="2800A",T1068,IF($AU$1064="2800B",U1068,IF($AU$1064="5400B",W1068,IF($AU$1064=6000,X1068,IF($AU$1064=6600,Y1068,IF($AU$1064=6800,Z1068,IF($AU$1064=7200,AB1068,IF($AU$1064=7600,AC1068,IF($AU$1064=8200,AD1068,IF($AU$1064=8700,AE1068,IF($AU$1064=8900,AG1068,IF($AU$1064=9500,AH1068,IF($AU$1064=10000,AI1068,""))))))))))))))))))))))))</f>
        <v/>
      </c>
      <c r="AW1065" s="1" t="str">
        <f>AY1065</f>
        <v/>
      </c>
      <c r="AX1065" s="162" t="str">
        <f>IF(AND($Y$28=""),"",ROUND(AX1064,0))</f>
        <v/>
      </c>
      <c r="AY1065" s="1" t="str">
        <f>IF($AY$1064=4200,F1068,IF($AY$1064=4800,G1068,IF($AY$1064="5400A",I1068,IF($AY$1064=3600,H1068,IF($AY$1064=1700,K1068,IF($AY$1064=1750,M1068,IF($AY$1064=1900,N1068,IF($AY$1064=2000,O1068,IF($AY$1064="2400A",P1068,IF($AY$1064="2400B",R1068,IF($AY$1064="2400C",S1068,IF($AY$1064="2800A",T1068,IF($AY$1064="2800B",U1068,IF($AY$1064="5400B",W1068,IF($AY$1064=6000,X1068,IF($AY$1064=6600,Y1068,IF($AY$1064=6800,Z1068,IF($AY$1064=7200,AB1068,IF($AY$1064=7600,AC1068,IF($AY$1064=8200,AD1068,IF($AY$1064=8700,AE1068,IF($AY$1064=8900,AG1068,IF($AY$1064=9500,AH1068,IF($AY$1064=10000,AI1068,""))))))))))))))))))))))))</f>
        <v/>
      </c>
      <c r="BA1065" s="1" t="str">
        <f>BC1065</f>
        <v/>
      </c>
      <c r="BB1065" s="162" t="str">
        <f>IF(AND($AD$28=""),"",ROUND(BB1064,0))</f>
        <v/>
      </c>
      <c r="BC1065" s="1" t="str">
        <f>IF($BC$1064=4200,F1068,IF($BC$1064=4800,G1068,IF($BC$1064="5400A",I1068,IF($BC$1064=3600,H1068,IF($BC$1064=1700,K1068,IF($BC$1064=1750,M1068,IF($BC$1064=1900,N1068,IF($BC$1064=2000,O1068,IF($BC$1064="2400A",P1068,IF($BC$1064="2400B",R1068,IF($BC$1064="2400C",S1068,IF($BC$1064="2800A",T1068,IF($BC$1064="2800B",U1068,IF($BC$1064="5400B",W1068,IF($BC$1064=6000,X1068,IF($BC$1064=6600,Y1068,IF($BC$1064=6800,Z1068,IF($BC$1064=7200,AB1068,IF($BC$1064=7600,AC1068,IF($BC$1064=8200,AD1068,IF($BC$1064=8700,AE1068,IF($BC$1064=8900,AG1068,IF($BC$1064=9500,AH1068,IF($BC$1064=10000,AI1068,""))))))))))))))))))))))))</f>
        <v/>
      </c>
    </row>
    <row r="1066" spans="1:55" ht="15" hidden="1" customHeight="1">
      <c r="E1066" s="1">
        <f>IF(AND(F28="Fix Pay"),I28,I28)</f>
        <v>0</v>
      </c>
      <c r="F1066" s="5"/>
      <c r="G1066" s="344" t="s">
        <v>45</v>
      </c>
      <c r="H1066" s="344"/>
      <c r="I1066" s="6"/>
      <c r="J1066" s="42"/>
      <c r="K1066" s="28">
        <v>1700</v>
      </c>
      <c r="L1066" s="28"/>
      <c r="M1066" s="28">
        <v>1750</v>
      </c>
      <c r="N1066" s="141">
        <v>1900</v>
      </c>
      <c r="O1066" s="39">
        <v>2000</v>
      </c>
      <c r="P1066" s="39" t="s">
        <v>74</v>
      </c>
      <c r="Q1066" s="39"/>
      <c r="R1066" s="39" t="s">
        <v>75</v>
      </c>
      <c r="S1066" s="39" t="s">
        <v>76</v>
      </c>
      <c r="T1066" s="40" t="s">
        <v>77</v>
      </c>
      <c r="U1066" s="40" t="s">
        <v>78</v>
      </c>
      <c r="V1066" s="40"/>
      <c r="W1066" s="38" t="s">
        <v>80</v>
      </c>
      <c r="X1066" s="38">
        <v>6000</v>
      </c>
      <c r="Y1066" s="39">
        <v>6600</v>
      </c>
      <c r="Z1066" s="39">
        <v>6800</v>
      </c>
      <c r="AA1066" s="39"/>
      <c r="AB1066" s="39">
        <v>7200</v>
      </c>
      <c r="AC1066" s="38">
        <v>7600</v>
      </c>
      <c r="AD1066" s="38">
        <v>8200</v>
      </c>
      <c r="AE1066" s="39">
        <v>8700</v>
      </c>
      <c r="AF1066" s="39"/>
      <c r="AG1066" s="39">
        <v>8900</v>
      </c>
      <c r="AH1066" s="39">
        <v>9500</v>
      </c>
      <c r="AI1066" s="40">
        <v>10000</v>
      </c>
      <c r="AJ1066" s="3"/>
      <c r="AK1066" s="3"/>
      <c r="AL1066" s="3"/>
      <c r="AO1066" s="1" t="str">
        <f t="shared" ref="AO1066:AO1108" si="256">AQ1066</f>
        <v/>
      </c>
      <c r="AP1066" s="163" t="str">
        <f>IF(AND(AP1065&lt;=AQ1065),AQ1065,INDEX(AO1065:AO1110,MATCH(AP1065,AQ1065:AQ1110)+(LOOKUP(AP1065,AQ1065:AQ1110)&lt;&gt;AP1065)))</f>
        <v/>
      </c>
      <c r="AQ1066" s="50" t="str">
        <f t="shared" ref="AQ1066:AQ1108" si="257">IF($AQ$1064=4200,F1069,IF($AQ$1064=4800,G1069,IF($AQ$1064="5400A",I1069,IF($AQ$1064=3600,H1069,IF($AQ$1064=1700,K1069,IF($AQ$1064=1750,M1069,IF($AQ$1064=1900,N1069,IF($AQ$1064=2000,O1069,IF($AQ$1064="2400A",P1069,IF($AQ$1064="2400B",R1069,IF($AQ$1064="2400C",S1069,IF($AQ$1064="2800A",T1069,IF($AQ$1064="2800B",U1069,IF($AQ$1064="5400B",W1069,IF($AQ$1064=6000,X1069,IF($AQ$1064=6600,Y1069,IF($AQ$1064=6800,Z1069,IF($AQ$1064=7200,AB1069,IF($AQ$1064=7600,AC1069,IF($AQ$1064=8200,AD1069,IF($AQ$1064=8700,AE1069,IF($AQ$1064=8900,AG1069,IF($AQ$1064=9500,AH1069,IF($AQ$1064=10000,AI1069,""))))))))))))))))))))))))</f>
        <v/>
      </c>
      <c r="AR1066" s="50"/>
      <c r="AS1066" s="1" t="str">
        <f t="shared" ref="AS1066:AS1108" si="258">AU1066</f>
        <v/>
      </c>
      <c r="AT1066" s="163" t="str">
        <f>IF(AND(AT1065&lt;=AU1065),AU1065,INDEX(AS1065:AS1110,MATCH(AT1065,AU1065:AU1110)+(LOOKUP(AT1065,AU1065:AU1110)&lt;&gt;AT1065)))</f>
        <v/>
      </c>
      <c r="AU1066" s="1" t="str">
        <f t="shared" ref="AU1066:AU1108" si="259">IF($AU$1064=4200,F1069,IF($AU$1064=4800,G1069,IF($AU$1064="5400A",I1069,IF($AU$1064=3600,H1069,IF($AU$1064=1700,K1069,IF($AU$1064=1750,M1069,IF($AU$1064=1900,N1069,IF($AU$1064=2000,O1069,IF($AU$1064="2400A",P1069,IF($AU$1064="2400B",R1069,IF($AU$1064="2400C",S1069,IF($AU$1064="2800A",T1069,IF($AU$1064="2800B",U1069,IF($AU$1064="5400B",W1069,IF($AU$1064=6000,X1069,IF($AU$1064=6600,Y1069,IF($AU$1064=6800,Z1069,IF($AU$1064=7200,AB1069,IF($AU$1064=7600,AC1069,IF($AU$1064=8200,AD1069,IF($AU$1064=8700,AE1069,IF($AU$1064=8900,AG1069,IF($AU$1064=9500,AH1069,IF($AU$1064=10000,AI1069,""))))))))))))))))))))))))</f>
        <v/>
      </c>
      <c r="AW1066" s="1" t="str">
        <f t="shared" ref="AW1066:AW1108" si="260">AY1066</f>
        <v/>
      </c>
      <c r="AX1066" s="163" t="str">
        <f>IF(AND(AX1065&lt;=AY1065),AY1065,INDEX(AW1065:AW1110,MATCH(AX1065,AY1065:AY1110)+(LOOKUP(AX1065,AY1065:AY1110)&lt;&gt;AX1065)))</f>
        <v/>
      </c>
      <c r="AY1066" s="1" t="str">
        <f t="shared" ref="AY1066:AY1108" si="261">IF($AY$1064=4200,F1069,IF($AY$1064=4800,G1069,IF($AY$1064="5400A",I1069,IF($AY$1064=3600,H1069,IF($AY$1064=1700,K1069,IF($AY$1064=1750,M1069,IF($AY$1064=1900,N1069,IF($AY$1064=2000,O1069,IF($AY$1064="2400A",P1069,IF($AY$1064="2400B",R1069,IF($AY$1064="2400C",S1069,IF($AY$1064="2800A",T1069,IF($AY$1064="2800B",U1069,IF($AY$1064="5400B",W1069,IF($AY$1064=6000,X1069,IF($AY$1064=6600,Y1069,IF($AY$1064=6800,Z1069,IF($AY$1064=7200,AB1069,IF($AY$1064=7600,AC1069,IF($AY$1064=8200,AD1069,IF($AY$1064=8700,AE1069,IF($AY$1064=8900,AG1069,IF($AY$1064=9500,AH1069,IF($AY$1064=10000,AI1069,""))))))))))))))))))))))))</f>
        <v/>
      </c>
      <c r="BA1066" s="1" t="str">
        <f t="shared" ref="BA1066:BA1108" si="262">BC1066</f>
        <v/>
      </c>
      <c r="BB1066" s="163" t="str">
        <f>IF(AND(BB1065&lt;=BC1065),BC1065,INDEX(BA1065:BA1110,MATCH(BB1065,BC1065:BC1110)+(LOOKUP(BB1065,BC1065:BC1110)&lt;&gt;BB1065)))</f>
        <v/>
      </c>
      <c r="BC1066" s="1" t="str">
        <f t="shared" ref="BC1066:BC1108" si="263">IF($BC$1064=4200,F1069,IF($BC$1064=4800,G1069,IF($BC$1064="5400A",I1069,IF($BC$1064=3600,H1069,IF($BC$1064=1700,K1069,IF($BC$1064=1750,M1069,IF($BC$1064=1900,N1069,IF($BC$1064=2000,O1069,IF($BC$1064="2400A",P1069,IF($BC$1064="2400B",R1069,IF($BC$1064="2400C",S1069,IF($BC$1064="2800A",T1069,IF($BC$1064="2800B",U1069,IF($BC$1064="5400B",W1069,IF($BC$1064=6000,X1069,IF($BC$1064=6600,Y1069,IF($BC$1064=6800,Z1069,IF($BC$1064=7200,AB1069,IF($BC$1064=7600,AC1069,IF($BC$1064=8200,AD1069,IF($BC$1064=8700,AE1069,IF($BC$1064=8900,AG1069,IF($BC$1064=9500,AH1069,IF($BC$1064=10000,AI1069,""))))))))))))))))))))))))</f>
        <v/>
      </c>
    </row>
    <row r="1067" spans="1:55" ht="15" hidden="1" customHeight="1">
      <c r="B1067" s="160">
        <v>22</v>
      </c>
      <c r="D1067" s="150">
        <f>IF(AND(F28="Fix Pay"),"0",H28*H$5)</f>
        <v>0</v>
      </c>
      <c r="F1067" s="7">
        <v>4200</v>
      </c>
      <c r="G1067" s="8">
        <v>4800</v>
      </c>
      <c r="H1067" s="8">
        <v>3600</v>
      </c>
      <c r="I1067" s="9" t="s">
        <v>79</v>
      </c>
      <c r="J1067" s="42"/>
      <c r="K1067" s="29">
        <v>1</v>
      </c>
      <c r="L1067" s="29"/>
      <c r="M1067" s="29">
        <v>2</v>
      </c>
      <c r="N1067" s="29">
        <v>3</v>
      </c>
      <c r="O1067" s="29">
        <v>4</v>
      </c>
      <c r="P1067" s="29">
        <v>5</v>
      </c>
      <c r="Q1067" s="29"/>
      <c r="R1067" s="29">
        <v>6</v>
      </c>
      <c r="S1067" s="29">
        <v>7</v>
      </c>
      <c r="T1067" s="29">
        <v>8</v>
      </c>
      <c r="U1067" s="29">
        <v>9</v>
      </c>
      <c r="V1067" s="29"/>
      <c r="W1067" s="29">
        <v>14</v>
      </c>
      <c r="X1067" s="29">
        <v>15</v>
      </c>
      <c r="Y1067" s="29">
        <v>16</v>
      </c>
      <c r="Z1067" s="29">
        <v>17</v>
      </c>
      <c r="AA1067" s="29"/>
      <c r="AB1067" s="29">
        <v>18</v>
      </c>
      <c r="AC1067" s="39">
        <v>19</v>
      </c>
      <c r="AD1067" s="39">
        <v>20</v>
      </c>
      <c r="AE1067" s="39">
        <v>21</v>
      </c>
      <c r="AF1067" s="39"/>
      <c r="AG1067" s="39">
        <v>22</v>
      </c>
      <c r="AH1067" s="39">
        <v>23</v>
      </c>
      <c r="AI1067" s="39">
        <v>24</v>
      </c>
      <c r="AJ1067" s="3"/>
      <c r="AK1067" s="3"/>
      <c r="AL1067" s="3"/>
      <c r="AO1067" s="1" t="str">
        <f t="shared" si="256"/>
        <v/>
      </c>
      <c r="AP1067" s="250"/>
      <c r="AQ1067" s="50" t="str">
        <f t="shared" si="257"/>
        <v/>
      </c>
      <c r="AR1067" s="50"/>
      <c r="AS1067" s="1" t="str">
        <f t="shared" si="258"/>
        <v/>
      </c>
      <c r="AT1067" s="250"/>
      <c r="AU1067" s="1" t="str">
        <f t="shared" si="259"/>
        <v/>
      </c>
      <c r="AW1067" s="1" t="str">
        <f t="shared" si="260"/>
        <v/>
      </c>
      <c r="AX1067" s="151"/>
      <c r="AY1067" s="1" t="str">
        <f t="shared" si="261"/>
        <v/>
      </c>
      <c r="BA1067" s="1" t="str">
        <f t="shared" si="262"/>
        <v/>
      </c>
      <c r="BB1067" s="151"/>
      <c r="BC1067" s="1" t="str">
        <f t="shared" si="263"/>
        <v/>
      </c>
    </row>
    <row r="1068" spans="1:55" ht="15" hidden="1" customHeight="1">
      <c r="C1068" s="1" t="str">
        <f t="shared" ref="C1068:C1107" si="264">E1068</f>
        <v/>
      </c>
      <c r="D1068" s="151">
        <f>IF(AND(H1032=""),"",ROUND(D1067,0))</f>
        <v>0</v>
      </c>
      <c r="E1068" s="1" t="str">
        <f t="shared" ref="E1068:E1107" si="265">IF($E$1066=4200,F1068,IF($E$1066=4800,G1068,IF($E$1066="5400A",I1068,IF($E$1066=3600,H1068,IF($E$1066=1700,K1068,IF($E$1066=1750,M1068,IF($E$1066=1900,N1068,IF($E$1066=2000,O1068,IF($E$1066="2400A",P1068,IF($E$1066="2400B",R1068,IF($E$1066="2400C",S1068,IF($E$1066="2800A",T1068,IF($E$1066="2800B",U1068,IF($E$1066="5400B",W1068,IF($E$1066=6000,X1068,IF($E$1066=6600,Y1068,IF($E$1066=6800,Z1068,IF($E$1066=7200,AB1068,IF($E$1066=7600,AC1068,IF($E$1066=8200,AD1068,IF($E$1066=8700,AE1068,IF($E$1066=8900,AG1068,IF($E$1066=9500,AH1068,IF($E$1066=10000,AI1068,""))))))))))))))))))))))))</f>
        <v/>
      </c>
      <c r="F1068" s="1">
        <v>26500</v>
      </c>
      <c r="G1068" s="1">
        <v>31100</v>
      </c>
      <c r="H1068" s="1">
        <v>23700</v>
      </c>
      <c r="I1068" s="1">
        <v>39300</v>
      </c>
      <c r="K1068" s="30">
        <v>12400</v>
      </c>
      <c r="L1068" s="30"/>
      <c r="M1068" s="30">
        <v>12600</v>
      </c>
      <c r="N1068" s="31">
        <v>12800</v>
      </c>
      <c r="O1068" s="30">
        <v>13500</v>
      </c>
      <c r="P1068" s="31">
        <v>14600</v>
      </c>
      <c r="Q1068" s="36"/>
      <c r="R1068" s="36">
        <v>15100</v>
      </c>
      <c r="S1068" s="142">
        <v>15700</v>
      </c>
      <c r="T1068" s="143">
        <v>18500</v>
      </c>
      <c r="U1068" s="143">
        <v>20100</v>
      </c>
      <c r="V1068" s="143"/>
      <c r="W1068" s="34">
        <v>39300</v>
      </c>
      <c r="X1068" s="34">
        <v>42500</v>
      </c>
      <c r="Y1068" s="31">
        <v>47200</v>
      </c>
      <c r="Z1068" s="31">
        <v>49700</v>
      </c>
      <c r="AA1068" s="31"/>
      <c r="AB1068" s="31">
        <v>52800</v>
      </c>
      <c r="AC1068" s="31">
        <v>58000</v>
      </c>
      <c r="AD1068" s="31">
        <v>62300</v>
      </c>
      <c r="AE1068" s="30">
        <v>86200</v>
      </c>
      <c r="AF1068" s="30"/>
      <c r="AG1068" s="30">
        <v>90800</v>
      </c>
      <c r="AH1068" s="30">
        <v>102100</v>
      </c>
      <c r="AI1068" s="37">
        <v>104200</v>
      </c>
      <c r="AJ1068" s="3"/>
      <c r="AK1068" s="3"/>
      <c r="AL1068" s="3"/>
      <c r="AO1068" s="1" t="str">
        <f t="shared" si="256"/>
        <v/>
      </c>
      <c r="AP1068" s="164" t="str">
        <f>IF(AND($N$28="Fix Pay"),AQ1065,AP1066)</f>
        <v/>
      </c>
      <c r="AQ1068" s="50" t="str">
        <f t="shared" si="257"/>
        <v/>
      </c>
      <c r="AR1068" s="50"/>
      <c r="AS1068" s="1" t="str">
        <f t="shared" si="258"/>
        <v/>
      </c>
      <c r="AT1068" s="164" t="str">
        <f>IF(AND($S$28="Fix Pay"),AU1065,AT1066)</f>
        <v/>
      </c>
      <c r="AU1068" s="1" t="str">
        <f t="shared" si="259"/>
        <v/>
      </c>
      <c r="AW1068" s="1" t="str">
        <f t="shared" si="260"/>
        <v/>
      </c>
      <c r="AX1068" s="164" t="str">
        <f>IF(AND($X$28="Fix Pay"),AY1065,AX1066)</f>
        <v/>
      </c>
      <c r="AY1068" s="1" t="str">
        <f t="shared" si="261"/>
        <v/>
      </c>
      <c r="BA1068" s="1" t="str">
        <f t="shared" si="262"/>
        <v/>
      </c>
      <c r="BB1068" s="164" t="str">
        <f>IF(AND($AC$28="Fix Pay"),BC1065,BB1066)</f>
        <v/>
      </c>
      <c r="BC1068" s="1" t="str">
        <f t="shared" si="263"/>
        <v/>
      </c>
    </row>
    <row r="1069" spans="1:55" ht="15" hidden="1" customHeight="1">
      <c r="C1069" s="1" t="str">
        <f t="shared" si="264"/>
        <v/>
      </c>
      <c r="D1069" s="151" t="str">
        <f>IF(AND(D1068&lt;=E1068),E1068,INDEX($C$1068:$C$1107,MATCH(D1068,$E$1068:$E$1107)+(LOOKUP(D1068,$E$1068:$E$1107)&lt;&gt;D1068)))</f>
        <v/>
      </c>
      <c r="E1069" s="1" t="str">
        <f t="shared" si="265"/>
        <v/>
      </c>
      <c r="F1069" s="1">
        <v>37800</v>
      </c>
      <c r="G1069" s="1">
        <v>44300</v>
      </c>
      <c r="H1069" s="1">
        <v>33800</v>
      </c>
      <c r="I1069" s="1">
        <v>53100</v>
      </c>
      <c r="K1069" s="30">
        <v>17700</v>
      </c>
      <c r="L1069" s="30"/>
      <c r="M1069" s="30">
        <v>17900</v>
      </c>
      <c r="N1069" s="31">
        <v>18200</v>
      </c>
      <c r="O1069" s="30">
        <v>19200</v>
      </c>
      <c r="P1069" s="31">
        <v>20800</v>
      </c>
      <c r="Q1069" s="36"/>
      <c r="R1069" s="36">
        <v>21500</v>
      </c>
      <c r="S1069" s="142">
        <v>22400</v>
      </c>
      <c r="T1069" s="143">
        <v>25300</v>
      </c>
      <c r="U1069" s="143">
        <v>28700</v>
      </c>
      <c r="V1069" s="143"/>
      <c r="W1069" s="34">
        <v>56100</v>
      </c>
      <c r="X1069" s="34">
        <v>60700</v>
      </c>
      <c r="Y1069" s="31">
        <v>67300</v>
      </c>
      <c r="Z1069" s="31">
        <v>71000</v>
      </c>
      <c r="AA1069" s="31"/>
      <c r="AB1069" s="31">
        <v>75300</v>
      </c>
      <c r="AC1069" s="31">
        <v>79900</v>
      </c>
      <c r="AD1069" s="31">
        <v>88900</v>
      </c>
      <c r="AE1069" s="30">
        <v>123100</v>
      </c>
      <c r="AF1069" s="30"/>
      <c r="AG1069" s="30">
        <v>129700</v>
      </c>
      <c r="AH1069" s="30">
        <v>145800</v>
      </c>
      <c r="AI1069" s="37">
        <v>148800</v>
      </c>
      <c r="AJ1069" s="3"/>
      <c r="AK1069" s="3"/>
      <c r="AL1069" s="3"/>
      <c r="AO1069" s="1" t="str">
        <f t="shared" si="256"/>
        <v/>
      </c>
      <c r="AP1069" s="250"/>
      <c r="AQ1069" s="50" t="str">
        <f t="shared" si="257"/>
        <v/>
      </c>
      <c r="AR1069" s="50"/>
      <c r="AS1069" s="1" t="str">
        <f t="shared" si="258"/>
        <v/>
      </c>
      <c r="AT1069" s="250"/>
      <c r="AU1069" s="1" t="str">
        <f t="shared" si="259"/>
        <v/>
      </c>
      <c r="AW1069" s="1" t="str">
        <f t="shared" si="260"/>
        <v/>
      </c>
      <c r="AX1069" s="151"/>
      <c r="AY1069" s="1" t="str">
        <f t="shared" si="261"/>
        <v/>
      </c>
      <c r="BA1069" s="1" t="str">
        <f t="shared" si="262"/>
        <v/>
      </c>
      <c r="BB1069" s="151"/>
      <c r="BC1069" s="1" t="str">
        <f t="shared" si="263"/>
        <v/>
      </c>
    </row>
    <row r="1070" spans="1:55" ht="15" hidden="1" customHeight="1">
      <c r="C1070" s="1" t="str">
        <f t="shared" si="264"/>
        <v/>
      </c>
      <c r="D1070" s="152" t="str">
        <f>IF(AND(D1068&lt;=E1068),E1068,INDEX($C$1068:$C$1087,MATCH(D1068,$E$1068:$E$1087)+(LOOKUP(D1068,$E$1068:$E$1087)&lt;&gt;D1068)))</f>
        <v/>
      </c>
      <c r="E1070" s="1" t="str">
        <f t="shared" si="265"/>
        <v/>
      </c>
      <c r="F1070" s="1">
        <v>38900</v>
      </c>
      <c r="G1070" s="1">
        <v>45600</v>
      </c>
      <c r="H1070" s="1">
        <v>34800</v>
      </c>
      <c r="I1070" s="1">
        <v>54700</v>
      </c>
      <c r="K1070" s="31">
        <v>18200</v>
      </c>
      <c r="L1070" s="31"/>
      <c r="M1070" s="31">
        <v>18400</v>
      </c>
      <c r="N1070" s="31">
        <v>18700</v>
      </c>
      <c r="O1070" s="31">
        <v>19800</v>
      </c>
      <c r="P1070" s="31">
        <v>21400</v>
      </c>
      <c r="Q1070" s="36"/>
      <c r="R1070" s="36">
        <v>22100</v>
      </c>
      <c r="S1070" s="142">
        <v>23100</v>
      </c>
      <c r="T1070" s="143">
        <v>27100</v>
      </c>
      <c r="U1070" s="143">
        <v>29600</v>
      </c>
      <c r="V1070" s="143"/>
      <c r="W1070" s="34">
        <v>57800</v>
      </c>
      <c r="X1070" s="34">
        <v>62500</v>
      </c>
      <c r="Y1070" s="31">
        <v>69300</v>
      </c>
      <c r="Z1070" s="31">
        <v>73100</v>
      </c>
      <c r="AA1070" s="31"/>
      <c r="AB1070" s="31">
        <v>77600</v>
      </c>
      <c r="AC1070" s="31">
        <v>82300</v>
      </c>
      <c r="AD1070" s="31">
        <v>91600</v>
      </c>
      <c r="AE1070" s="30">
        <v>126800</v>
      </c>
      <c r="AF1070" s="30"/>
      <c r="AG1070" s="30">
        <v>133600</v>
      </c>
      <c r="AH1070" s="30">
        <v>150200</v>
      </c>
      <c r="AI1070" s="37">
        <v>153300</v>
      </c>
      <c r="AJ1070" s="3"/>
      <c r="AK1070" s="3"/>
      <c r="AL1070" s="3"/>
      <c r="AO1070" s="1" t="str">
        <f t="shared" si="256"/>
        <v/>
      </c>
      <c r="AP1070" s="250"/>
      <c r="AQ1070" s="50" t="str">
        <f t="shared" si="257"/>
        <v/>
      </c>
      <c r="AR1070" s="50"/>
      <c r="AS1070" s="1" t="str">
        <f t="shared" si="258"/>
        <v/>
      </c>
      <c r="AT1070" s="250"/>
      <c r="AU1070" s="1" t="str">
        <f t="shared" si="259"/>
        <v/>
      </c>
      <c r="AW1070" s="1" t="str">
        <f t="shared" si="260"/>
        <v/>
      </c>
      <c r="AX1070" s="151"/>
      <c r="AY1070" s="1" t="str">
        <f t="shared" si="261"/>
        <v/>
      </c>
      <c r="BA1070" s="1" t="str">
        <f t="shared" si="262"/>
        <v/>
      </c>
      <c r="BB1070" s="151"/>
      <c r="BC1070" s="1" t="str">
        <f t="shared" si="263"/>
        <v/>
      </c>
    </row>
    <row r="1071" spans="1:55" ht="15" hidden="1" customHeight="1">
      <c r="A1071" s="1" t="s">
        <v>229</v>
      </c>
      <c r="C1071" s="1" t="str">
        <f t="shared" si="264"/>
        <v/>
      </c>
      <c r="D1071" s="153" t="str">
        <f>IF(AND(C$6="Fix Pay"),E1068,D1069)</f>
        <v/>
      </c>
      <c r="E1071" s="1" t="str">
        <f t="shared" si="265"/>
        <v/>
      </c>
      <c r="F1071" s="1">
        <v>40100</v>
      </c>
      <c r="G1071" s="1">
        <v>47000</v>
      </c>
      <c r="H1071" s="1">
        <v>35800</v>
      </c>
      <c r="I1071" s="1">
        <v>56300</v>
      </c>
      <c r="K1071" s="31">
        <v>18700</v>
      </c>
      <c r="L1071" s="31"/>
      <c r="M1071" s="31">
        <v>19000</v>
      </c>
      <c r="N1071" s="30">
        <v>19300</v>
      </c>
      <c r="O1071" s="34">
        <v>20400</v>
      </c>
      <c r="P1071" s="30">
        <v>22000</v>
      </c>
      <c r="Q1071" s="35"/>
      <c r="R1071" s="35">
        <v>22800</v>
      </c>
      <c r="S1071" s="142">
        <v>23800</v>
      </c>
      <c r="T1071" s="144">
        <v>27900</v>
      </c>
      <c r="U1071" s="144">
        <v>30500</v>
      </c>
      <c r="V1071" s="144"/>
      <c r="W1071" s="34">
        <v>59500</v>
      </c>
      <c r="X1071" s="34">
        <v>64400</v>
      </c>
      <c r="Y1071" s="31">
        <v>71400</v>
      </c>
      <c r="Z1071" s="31">
        <v>75300</v>
      </c>
      <c r="AA1071" s="31"/>
      <c r="AB1071" s="31">
        <v>79900</v>
      </c>
      <c r="AC1071" s="31">
        <v>84800</v>
      </c>
      <c r="AD1071" s="31">
        <v>94300</v>
      </c>
      <c r="AE1071" s="30">
        <v>130600</v>
      </c>
      <c r="AF1071" s="30"/>
      <c r="AG1071" s="37">
        <v>137600</v>
      </c>
      <c r="AH1071" s="37">
        <v>154700</v>
      </c>
      <c r="AI1071" s="30">
        <v>157900</v>
      </c>
      <c r="AJ1071" s="3"/>
      <c r="AK1071" s="3"/>
      <c r="AL1071" s="3"/>
      <c r="AO1071" s="1" t="str">
        <f t="shared" si="256"/>
        <v/>
      </c>
      <c r="AP1071" s="155" t="str">
        <f>IF(AND(AP1065&lt;=AQ1065),AQ1065,INDEX(AO1065:AO1085,MATCH(AP1065,AQ1065:AQ1085)+(LOOKUP(AP1065,AQ1065:AQ1085)&lt;&gt;AP1065)))</f>
        <v/>
      </c>
      <c r="AQ1071" s="50" t="str">
        <f t="shared" si="257"/>
        <v/>
      </c>
      <c r="AR1071" s="50"/>
      <c r="AS1071" s="1" t="str">
        <f t="shared" si="258"/>
        <v/>
      </c>
      <c r="AT1071" s="155" t="str">
        <f>IF(AND(AT1065&lt;=AU1065),AU1065,INDEX(AS1065:AS1085,MATCH(AT1065,AU1065:AU1085)+(LOOKUP(AT1065,AU1065:AU1085)&lt;&gt;AT1065)))</f>
        <v/>
      </c>
      <c r="AU1071" s="1" t="str">
        <f t="shared" si="259"/>
        <v/>
      </c>
      <c r="AW1071" s="1" t="str">
        <f t="shared" si="260"/>
        <v/>
      </c>
      <c r="AX1071" s="155" t="str">
        <f>IF(AND(AX1065&lt;=AY1065),AY1065,INDEX(AW1065:AW1085,MATCH(AX1065,AY1065:AY1085)+(LOOKUP(AX1065,AY1065:AY1085)&lt;&gt;AX1065)))</f>
        <v/>
      </c>
      <c r="AY1071" s="1" t="str">
        <f t="shared" si="261"/>
        <v/>
      </c>
      <c r="BA1071" s="1" t="str">
        <f t="shared" si="262"/>
        <v/>
      </c>
      <c r="BB1071" s="155" t="str">
        <f>IF(AND(BB1065&lt;=BC1065),BC1065,INDEX(BA1065:BA1085,MATCH(BB1065,BC1065:BC1085)+(LOOKUP(BB1065,BC1065:BC1085)&lt;&gt;BB1065)))</f>
        <v/>
      </c>
      <c r="BC1071" s="1" t="str">
        <f t="shared" si="263"/>
        <v/>
      </c>
    </row>
    <row r="1072" spans="1:55" ht="15" hidden="1" customHeight="1">
      <c r="A1072" s="1" t="s">
        <v>230</v>
      </c>
      <c r="C1072" s="1" t="str">
        <f t="shared" si="264"/>
        <v/>
      </c>
      <c r="D1072" s="154" t="str">
        <f>IF(E$28=A$51,D1071,IF(E$28=A$52,D1071,IF(E$28=A$53,D1071,IF(E$28=A$54,D1070,""))))</f>
        <v/>
      </c>
      <c r="E1072" s="1" t="str">
        <f t="shared" si="265"/>
        <v/>
      </c>
      <c r="F1072" s="1">
        <v>41300</v>
      </c>
      <c r="G1072" s="1">
        <v>48400</v>
      </c>
      <c r="H1072" s="1">
        <v>36900</v>
      </c>
      <c r="I1072" s="1">
        <v>58000</v>
      </c>
      <c r="K1072" s="31">
        <v>19300</v>
      </c>
      <c r="L1072" s="31"/>
      <c r="M1072" s="31">
        <v>19600</v>
      </c>
      <c r="N1072" s="30">
        <v>19900</v>
      </c>
      <c r="O1072" s="34">
        <v>21000</v>
      </c>
      <c r="P1072" s="31">
        <v>22700</v>
      </c>
      <c r="Q1072" s="36"/>
      <c r="R1072" s="36">
        <v>23500</v>
      </c>
      <c r="S1072" s="142">
        <v>24500</v>
      </c>
      <c r="T1072" s="143">
        <v>28700</v>
      </c>
      <c r="U1072" s="143">
        <v>31400</v>
      </c>
      <c r="V1072" s="143"/>
      <c r="W1072" s="31">
        <v>61300</v>
      </c>
      <c r="X1072" s="31">
        <v>66300</v>
      </c>
      <c r="Y1072" s="31">
        <v>73500</v>
      </c>
      <c r="Z1072" s="31">
        <v>77600</v>
      </c>
      <c r="AA1072" s="31"/>
      <c r="AB1072" s="31">
        <v>82300</v>
      </c>
      <c r="AC1072" s="31">
        <v>87300</v>
      </c>
      <c r="AD1072" s="31">
        <v>97100</v>
      </c>
      <c r="AE1072" s="34">
        <v>134500</v>
      </c>
      <c r="AF1072" s="34"/>
      <c r="AG1072" s="37">
        <v>141700</v>
      </c>
      <c r="AH1072" s="37">
        <v>159300</v>
      </c>
      <c r="AI1072" s="30">
        <v>162600</v>
      </c>
      <c r="AJ1072" s="3"/>
      <c r="AK1072" s="3"/>
      <c r="AL1072" s="3"/>
      <c r="AO1072" s="1" t="str">
        <f t="shared" si="256"/>
        <v/>
      </c>
      <c r="AP1072" s="50"/>
      <c r="AQ1072" s="50" t="str">
        <f t="shared" si="257"/>
        <v/>
      </c>
      <c r="AR1072" s="50"/>
      <c r="AS1072" s="1" t="str">
        <f t="shared" si="258"/>
        <v/>
      </c>
      <c r="AT1072" s="50"/>
      <c r="AU1072" s="1" t="str">
        <f t="shared" si="259"/>
        <v/>
      </c>
      <c r="AW1072" s="1" t="str">
        <f t="shared" si="260"/>
        <v/>
      </c>
      <c r="AY1072" s="1" t="str">
        <f t="shared" si="261"/>
        <v/>
      </c>
      <c r="BA1072" s="1" t="str">
        <f t="shared" si="262"/>
        <v/>
      </c>
      <c r="BC1072" s="1" t="str">
        <f t="shared" si="263"/>
        <v/>
      </c>
    </row>
    <row r="1073" spans="1:55" ht="15" hidden="1" customHeight="1">
      <c r="A1073" s="1" t="s">
        <v>231</v>
      </c>
      <c r="C1073" s="1" t="str">
        <f t="shared" si="264"/>
        <v/>
      </c>
      <c r="E1073" s="1" t="str">
        <f t="shared" si="265"/>
        <v/>
      </c>
      <c r="F1073" s="1">
        <v>42500</v>
      </c>
      <c r="G1073" s="1">
        <v>49900</v>
      </c>
      <c r="H1073" s="1">
        <v>38000</v>
      </c>
      <c r="I1073" s="1">
        <v>59700</v>
      </c>
      <c r="K1073" s="32">
        <v>19900</v>
      </c>
      <c r="L1073" s="32"/>
      <c r="M1073" s="32">
        <v>20200</v>
      </c>
      <c r="N1073" s="31">
        <v>20500</v>
      </c>
      <c r="O1073" s="34">
        <v>21600</v>
      </c>
      <c r="P1073" s="31">
        <v>23400</v>
      </c>
      <c r="Q1073" s="36"/>
      <c r="R1073" s="36">
        <v>24200</v>
      </c>
      <c r="S1073" s="142">
        <v>25200</v>
      </c>
      <c r="T1073" s="143">
        <v>29600</v>
      </c>
      <c r="U1073" s="143">
        <v>32300</v>
      </c>
      <c r="V1073" s="143"/>
      <c r="W1073" s="31">
        <v>63100</v>
      </c>
      <c r="X1073" s="31">
        <v>68300</v>
      </c>
      <c r="Y1073" s="31">
        <v>75700</v>
      </c>
      <c r="Z1073" s="31">
        <v>79900</v>
      </c>
      <c r="AA1073" s="31"/>
      <c r="AB1073" s="31">
        <v>84800</v>
      </c>
      <c r="AC1073" s="31">
        <v>89900</v>
      </c>
      <c r="AD1073" s="31">
        <v>100000</v>
      </c>
      <c r="AE1073" s="30">
        <v>138500</v>
      </c>
      <c r="AF1073" s="30"/>
      <c r="AG1073" s="37">
        <v>146000</v>
      </c>
      <c r="AH1073" s="37">
        <v>164100</v>
      </c>
      <c r="AI1073" s="37">
        <v>167500</v>
      </c>
      <c r="AJ1073" s="3"/>
      <c r="AK1073" s="3"/>
      <c r="AL1073" s="3"/>
      <c r="AO1073" s="1" t="str">
        <f t="shared" si="256"/>
        <v/>
      </c>
      <c r="AP1073" s="167" t="str">
        <f>IF($E28=A$51,AP1071,IF($E28=A$52,AP1071,IF($E28=A$53,AP1071,IF($E28=A$54,AP1068,""))))</f>
        <v/>
      </c>
      <c r="AQ1073" s="50" t="str">
        <f t="shared" si="257"/>
        <v/>
      </c>
      <c r="AR1073" s="50"/>
      <c r="AS1073" s="1" t="str">
        <f t="shared" si="258"/>
        <v/>
      </c>
      <c r="AT1073" s="167" t="str">
        <f>IF($E28=A$51,AT1071,IF($E28=A$52,AT1071,IF($E28=A$53,AT1071,IF($E28=A$54,AT1068,""))))</f>
        <v/>
      </c>
      <c r="AU1073" s="1" t="str">
        <f t="shared" si="259"/>
        <v/>
      </c>
      <c r="AW1073" s="1" t="str">
        <f t="shared" si="260"/>
        <v/>
      </c>
      <c r="AX1073" s="168" t="str">
        <f>IF($E28=A$51,AX1071,IF($E28=A$52,AX1071,IF($E28=A$53,AX1071,IF($E28=A$54,AX1068,""))))</f>
        <v/>
      </c>
      <c r="AY1073" s="1" t="str">
        <f t="shared" si="261"/>
        <v/>
      </c>
      <c r="BA1073" s="1" t="str">
        <f t="shared" si="262"/>
        <v/>
      </c>
      <c r="BB1073" s="168" t="str">
        <f>IF($E$28=A$51,BB10281,IF($E$28=A$52,BB10281,IF($E$28=A$53,BB10281,IF($E$28=A$54,BB1068,""))))</f>
        <v/>
      </c>
      <c r="BC1073" s="1" t="str">
        <f t="shared" si="263"/>
        <v/>
      </c>
    </row>
    <row r="1074" spans="1:55" ht="15" hidden="1" customHeight="1">
      <c r="A1074" s="1" t="s">
        <v>232</v>
      </c>
      <c r="C1074" s="1" t="str">
        <f t="shared" si="264"/>
        <v/>
      </c>
      <c r="E1074" s="1" t="str">
        <f t="shared" si="265"/>
        <v/>
      </c>
      <c r="F1074" s="1">
        <v>43800</v>
      </c>
      <c r="G1074" s="1">
        <v>51400</v>
      </c>
      <c r="H1074" s="1">
        <v>39100</v>
      </c>
      <c r="I1074" s="1">
        <v>61500</v>
      </c>
      <c r="K1074" s="33">
        <v>20500</v>
      </c>
      <c r="L1074" s="33"/>
      <c r="M1074" s="33">
        <v>20800</v>
      </c>
      <c r="N1074" s="31">
        <v>21100</v>
      </c>
      <c r="O1074" s="34">
        <v>22200</v>
      </c>
      <c r="P1074" s="34">
        <v>24100</v>
      </c>
      <c r="Q1074" s="145"/>
      <c r="R1074" s="145">
        <v>24900</v>
      </c>
      <c r="S1074" s="142">
        <v>26000</v>
      </c>
      <c r="T1074" s="146">
        <v>30500</v>
      </c>
      <c r="U1074" s="147">
        <v>33300</v>
      </c>
      <c r="V1074" s="147"/>
      <c r="W1074" s="31">
        <v>65000</v>
      </c>
      <c r="X1074" s="31">
        <v>70300</v>
      </c>
      <c r="Y1074" s="31">
        <v>78000</v>
      </c>
      <c r="Z1074" s="31">
        <v>82300</v>
      </c>
      <c r="AA1074" s="31"/>
      <c r="AB1074" s="31">
        <v>87300</v>
      </c>
      <c r="AC1074" s="31">
        <v>92600</v>
      </c>
      <c r="AD1074" s="31">
        <v>103000</v>
      </c>
      <c r="AE1074" s="30">
        <v>142700</v>
      </c>
      <c r="AF1074" s="30"/>
      <c r="AG1074" s="37">
        <v>150400</v>
      </c>
      <c r="AH1074" s="37">
        <v>169000</v>
      </c>
      <c r="AI1074" s="37">
        <v>172500</v>
      </c>
      <c r="AJ1074" s="3"/>
      <c r="AK1074" s="3"/>
      <c r="AL1074" s="3"/>
      <c r="AO1074" s="1" t="str">
        <f t="shared" si="256"/>
        <v/>
      </c>
      <c r="AP1074" s="50"/>
      <c r="AQ1074" s="50" t="str">
        <f t="shared" si="257"/>
        <v/>
      </c>
      <c r="AR1074" s="50"/>
      <c r="AS1074" s="1" t="str">
        <f t="shared" si="258"/>
        <v/>
      </c>
      <c r="AU1074" s="1" t="str">
        <f t="shared" si="259"/>
        <v/>
      </c>
      <c r="AW1074" s="1" t="str">
        <f t="shared" si="260"/>
        <v/>
      </c>
      <c r="AY1074" s="1" t="str">
        <f t="shared" si="261"/>
        <v/>
      </c>
      <c r="BA1074" s="1" t="str">
        <f t="shared" si="262"/>
        <v/>
      </c>
      <c r="BC1074" s="1" t="str">
        <f t="shared" si="263"/>
        <v/>
      </c>
    </row>
    <row r="1075" spans="1:55" ht="15" hidden="1" customHeight="1">
      <c r="C1075" s="1" t="str">
        <f t="shared" si="264"/>
        <v/>
      </c>
      <c r="E1075" s="1" t="str">
        <f t="shared" si="265"/>
        <v/>
      </c>
      <c r="F1075" s="1">
        <v>45100</v>
      </c>
      <c r="G1075" s="1">
        <v>52900</v>
      </c>
      <c r="H1075" s="1">
        <v>40300</v>
      </c>
      <c r="I1075" s="1">
        <v>63300</v>
      </c>
      <c r="K1075" s="31">
        <v>21100</v>
      </c>
      <c r="L1075" s="31"/>
      <c r="M1075" s="31">
        <v>21400</v>
      </c>
      <c r="N1075" s="31">
        <v>21700</v>
      </c>
      <c r="O1075" s="34">
        <v>22900</v>
      </c>
      <c r="P1075" s="31">
        <v>24800</v>
      </c>
      <c r="Q1075" s="36"/>
      <c r="R1075" s="36">
        <v>25600</v>
      </c>
      <c r="S1075" s="142">
        <v>26800</v>
      </c>
      <c r="T1075" s="143">
        <v>31400</v>
      </c>
      <c r="U1075" s="146">
        <v>34300</v>
      </c>
      <c r="V1075" s="146"/>
      <c r="W1075" s="31">
        <v>67000</v>
      </c>
      <c r="X1075" s="31">
        <v>72400</v>
      </c>
      <c r="Y1075" s="31">
        <v>80300</v>
      </c>
      <c r="Z1075" s="31">
        <v>84800</v>
      </c>
      <c r="AA1075" s="31"/>
      <c r="AB1075" s="31">
        <v>89900</v>
      </c>
      <c r="AC1075" s="31">
        <v>95400</v>
      </c>
      <c r="AD1075" s="31">
        <v>106100</v>
      </c>
      <c r="AE1075" s="30">
        <v>147000</v>
      </c>
      <c r="AF1075" s="30"/>
      <c r="AG1075" s="37">
        <v>154900</v>
      </c>
      <c r="AH1075" s="37">
        <v>174100</v>
      </c>
      <c r="AI1075" s="30">
        <v>177700</v>
      </c>
      <c r="AJ1075" s="3"/>
      <c r="AK1075" s="3"/>
      <c r="AL1075" s="3"/>
      <c r="AO1075" s="1" t="str">
        <f t="shared" si="256"/>
        <v/>
      </c>
      <c r="AP1075" s="50"/>
      <c r="AQ1075" s="50" t="str">
        <f t="shared" si="257"/>
        <v/>
      </c>
      <c r="AR1075" s="50"/>
      <c r="AS1075" s="1" t="str">
        <f t="shared" si="258"/>
        <v/>
      </c>
      <c r="AU1075" s="1" t="str">
        <f t="shared" si="259"/>
        <v/>
      </c>
      <c r="AW1075" s="1" t="str">
        <f t="shared" si="260"/>
        <v/>
      </c>
      <c r="AY1075" s="1" t="str">
        <f t="shared" si="261"/>
        <v/>
      </c>
      <c r="BA1075" s="1" t="str">
        <f t="shared" si="262"/>
        <v/>
      </c>
      <c r="BC1075" s="1" t="str">
        <f t="shared" si="263"/>
        <v/>
      </c>
    </row>
    <row r="1076" spans="1:55" ht="15.75" hidden="1" customHeight="1">
      <c r="A1076" s="1" t="s">
        <v>46</v>
      </c>
      <c r="C1076" s="1" t="str">
        <f t="shared" si="264"/>
        <v/>
      </c>
      <c r="E1076" s="1" t="str">
        <f t="shared" si="265"/>
        <v/>
      </c>
      <c r="F1076" s="1">
        <v>46500</v>
      </c>
      <c r="G1076" s="1">
        <v>54500</v>
      </c>
      <c r="H1076" s="1">
        <v>41500</v>
      </c>
      <c r="I1076" s="1">
        <v>65200</v>
      </c>
      <c r="K1076" s="32">
        <v>21700</v>
      </c>
      <c r="L1076" s="32"/>
      <c r="M1076" s="32">
        <v>22000</v>
      </c>
      <c r="N1076" s="31">
        <v>22400</v>
      </c>
      <c r="O1076" s="34">
        <v>23600</v>
      </c>
      <c r="P1076" s="31">
        <v>25500</v>
      </c>
      <c r="Q1076" s="36"/>
      <c r="R1076" s="36">
        <v>26400</v>
      </c>
      <c r="S1076" s="142">
        <v>27600</v>
      </c>
      <c r="T1076" s="143">
        <v>32300</v>
      </c>
      <c r="U1076" s="143">
        <v>35300</v>
      </c>
      <c r="V1076" s="143"/>
      <c r="W1076" s="31">
        <v>69000</v>
      </c>
      <c r="X1076" s="31">
        <v>74600</v>
      </c>
      <c r="Y1076" s="31">
        <v>82700</v>
      </c>
      <c r="Z1076" s="31">
        <v>87300</v>
      </c>
      <c r="AA1076" s="31"/>
      <c r="AB1076" s="31">
        <v>92600</v>
      </c>
      <c r="AC1076" s="31">
        <v>98300</v>
      </c>
      <c r="AD1076" s="31">
        <v>109300</v>
      </c>
      <c r="AE1076" s="30">
        <v>151400</v>
      </c>
      <c r="AF1076" s="30"/>
      <c r="AG1076" s="37">
        <v>159500</v>
      </c>
      <c r="AH1076" s="37">
        <v>179300</v>
      </c>
      <c r="AI1076" s="30">
        <v>183000</v>
      </c>
      <c r="AJ1076" s="3"/>
      <c r="AK1076" s="3"/>
      <c r="AL1076" s="3"/>
      <c r="AO1076" s="1" t="str">
        <f t="shared" si="256"/>
        <v/>
      </c>
      <c r="AP1076" s="50"/>
      <c r="AQ1076" s="50" t="str">
        <f t="shared" si="257"/>
        <v/>
      </c>
      <c r="AR1076" s="50"/>
      <c r="AS1076" s="1" t="str">
        <f t="shared" si="258"/>
        <v/>
      </c>
      <c r="AU1076" s="1" t="str">
        <f t="shared" si="259"/>
        <v/>
      </c>
      <c r="AW1076" s="1" t="str">
        <f t="shared" si="260"/>
        <v/>
      </c>
      <c r="AY1076" s="1" t="str">
        <f t="shared" si="261"/>
        <v/>
      </c>
      <c r="BA1076" s="1" t="str">
        <f t="shared" si="262"/>
        <v/>
      </c>
      <c r="BC1076" s="1" t="str">
        <f t="shared" si="263"/>
        <v/>
      </c>
    </row>
    <row r="1077" spans="1:55" hidden="1">
      <c r="A1077" s="1" t="s">
        <v>49</v>
      </c>
      <c r="C1077" s="1" t="str">
        <f t="shared" si="264"/>
        <v/>
      </c>
      <c r="E1077" s="1" t="str">
        <f t="shared" si="265"/>
        <v/>
      </c>
      <c r="F1077" s="1">
        <v>47900</v>
      </c>
      <c r="G1077" s="1">
        <v>56100</v>
      </c>
      <c r="H1077" s="1">
        <v>42700</v>
      </c>
      <c r="I1077" s="1">
        <v>67200</v>
      </c>
      <c r="K1077" s="33">
        <v>22400</v>
      </c>
      <c r="L1077" s="33"/>
      <c r="M1077" s="33">
        <v>22700</v>
      </c>
      <c r="N1077" s="31">
        <v>23100</v>
      </c>
      <c r="O1077" s="34">
        <v>24300</v>
      </c>
      <c r="P1077" s="31">
        <v>26300</v>
      </c>
      <c r="Q1077" s="36"/>
      <c r="R1077" s="36">
        <v>27200</v>
      </c>
      <c r="S1077" s="142">
        <v>28200</v>
      </c>
      <c r="T1077" s="143">
        <v>33300</v>
      </c>
      <c r="U1077" s="143">
        <v>36400</v>
      </c>
      <c r="V1077" s="143"/>
      <c r="W1077" s="30">
        <v>71100</v>
      </c>
      <c r="X1077" s="30">
        <v>76800</v>
      </c>
      <c r="Y1077" s="31">
        <v>85200</v>
      </c>
      <c r="Z1077" s="31">
        <v>89900</v>
      </c>
      <c r="AA1077" s="31"/>
      <c r="AB1077" s="31">
        <v>95400</v>
      </c>
      <c r="AC1077" s="31">
        <v>101200</v>
      </c>
      <c r="AD1077" s="31">
        <v>112600</v>
      </c>
      <c r="AE1077" s="30">
        <v>155900</v>
      </c>
      <c r="AF1077" s="30"/>
      <c r="AG1077" s="37">
        <v>164300</v>
      </c>
      <c r="AH1077" s="37">
        <v>184700</v>
      </c>
      <c r="AI1077" s="30">
        <v>188500</v>
      </c>
      <c r="AJ1077" s="3"/>
      <c r="AK1077" s="3"/>
      <c r="AL1077" s="3"/>
      <c r="AO1077" s="1" t="str">
        <f t="shared" si="256"/>
        <v/>
      </c>
      <c r="AP1077" s="50"/>
      <c r="AQ1077" s="50" t="str">
        <f t="shared" si="257"/>
        <v/>
      </c>
      <c r="AR1077" s="50"/>
      <c r="AS1077" s="1" t="str">
        <f t="shared" si="258"/>
        <v/>
      </c>
      <c r="AU1077" s="1" t="str">
        <f t="shared" si="259"/>
        <v/>
      </c>
      <c r="AW1077" s="1" t="str">
        <f t="shared" si="260"/>
        <v/>
      </c>
      <c r="AY1077" s="1" t="str">
        <f t="shared" si="261"/>
        <v/>
      </c>
      <c r="BA1077" s="1" t="str">
        <f t="shared" si="262"/>
        <v/>
      </c>
      <c r="BC1077" s="1" t="str">
        <f t="shared" si="263"/>
        <v/>
      </c>
    </row>
    <row r="1078" spans="1:55" hidden="1">
      <c r="A1078" s="1" t="s">
        <v>47</v>
      </c>
      <c r="C1078" s="1" t="str">
        <f t="shared" si="264"/>
        <v/>
      </c>
      <c r="E1078" s="1" t="str">
        <f t="shared" si="265"/>
        <v/>
      </c>
      <c r="F1078" s="1">
        <v>49300</v>
      </c>
      <c r="G1078" s="1">
        <v>57800</v>
      </c>
      <c r="H1078" s="1">
        <v>44000</v>
      </c>
      <c r="I1078" s="1">
        <v>69200</v>
      </c>
      <c r="K1078" s="31">
        <v>23100</v>
      </c>
      <c r="L1078" s="31"/>
      <c r="M1078" s="31">
        <v>23400</v>
      </c>
      <c r="N1078" s="34">
        <v>23800</v>
      </c>
      <c r="O1078" s="34">
        <v>25000</v>
      </c>
      <c r="P1078" s="31">
        <v>27100</v>
      </c>
      <c r="Q1078" s="36"/>
      <c r="R1078" s="36">
        <v>28000</v>
      </c>
      <c r="S1078" s="142">
        <v>29300</v>
      </c>
      <c r="T1078" s="143">
        <v>34300</v>
      </c>
      <c r="U1078" s="143">
        <v>37500</v>
      </c>
      <c r="V1078" s="143"/>
      <c r="W1078" s="31">
        <v>73200</v>
      </c>
      <c r="X1078" s="31">
        <v>79100</v>
      </c>
      <c r="Y1078" s="31">
        <v>87800</v>
      </c>
      <c r="Z1078" s="31">
        <v>92600</v>
      </c>
      <c r="AA1078" s="31"/>
      <c r="AB1078" s="31">
        <v>98300</v>
      </c>
      <c r="AC1078" s="37">
        <v>104200</v>
      </c>
      <c r="AD1078" s="37">
        <v>116000</v>
      </c>
      <c r="AE1078" s="30">
        <v>160600</v>
      </c>
      <c r="AF1078" s="30"/>
      <c r="AG1078" s="30">
        <v>169200</v>
      </c>
      <c r="AH1078" s="30">
        <v>190200</v>
      </c>
      <c r="AI1078" s="30">
        <v>194200</v>
      </c>
      <c r="AJ1078" s="3"/>
      <c r="AK1078" s="3"/>
      <c r="AL1078" s="3"/>
      <c r="AO1078" s="1" t="str">
        <f t="shared" si="256"/>
        <v/>
      </c>
      <c r="AP1078" s="50"/>
      <c r="AQ1078" s="50" t="str">
        <f t="shared" si="257"/>
        <v/>
      </c>
      <c r="AR1078" s="50"/>
      <c r="AS1078" s="1" t="str">
        <f t="shared" si="258"/>
        <v/>
      </c>
      <c r="AU1078" s="1" t="str">
        <f t="shared" si="259"/>
        <v/>
      </c>
      <c r="AW1078" s="1" t="str">
        <f t="shared" si="260"/>
        <v/>
      </c>
      <c r="AY1078" s="1" t="str">
        <f t="shared" si="261"/>
        <v/>
      </c>
      <c r="BA1078" s="1" t="str">
        <f t="shared" si="262"/>
        <v/>
      </c>
      <c r="BC1078" s="1" t="str">
        <f t="shared" si="263"/>
        <v/>
      </c>
    </row>
    <row r="1079" spans="1:55" hidden="1">
      <c r="A1079" s="1" t="s">
        <v>48</v>
      </c>
      <c r="C1079" s="1" t="str">
        <f t="shared" si="264"/>
        <v/>
      </c>
      <c r="E1079" s="1" t="str">
        <f t="shared" si="265"/>
        <v/>
      </c>
      <c r="F1079" s="1">
        <v>50800</v>
      </c>
      <c r="G1079" s="1">
        <v>59500</v>
      </c>
      <c r="H1079" s="1">
        <v>45300</v>
      </c>
      <c r="I1079" s="1">
        <v>71300</v>
      </c>
      <c r="K1079" s="30">
        <v>23800</v>
      </c>
      <c r="L1079" s="30"/>
      <c r="M1079" s="30">
        <v>24100</v>
      </c>
      <c r="N1079" s="34">
        <v>24500</v>
      </c>
      <c r="O1079" s="34">
        <v>25800</v>
      </c>
      <c r="P1079" s="31">
        <v>27900</v>
      </c>
      <c r="Q1079" s="36"/>
      <c r="R1079" s="36">
        <v>28800</v>
      </c>
      <c r="S1079" s="142">
        <v>30200</v>
      </c>
      <c r="T1079" s="143">
        <v>35300</v>
      </c>
      <c r="U1079" s="143">
        <v>38600</v>
      </c>
      <c r="V1079" s="143"/>
      <c r="W1079" s="31">
        <v>75400</v>
      </c>
      <c r="X1079" s="31">
        <v>81500</v>
      </c>
      <c r="Y1079" s="30">
        <v>90400</v>
      </c>
      <c r="Z1079" s="30">
        <v>95400</v>
      </c>
      <c r="AA1079" s="30"/>
      <c r="AB1079" s="30">
        <v>101200</v>
      </c>
      <c r="AC1079" s="37">
        <v>107300</v>
      </c>
      <c r="AD1079" s="37">
        <v>119500</v>
      </c>
      <c r="AE1079" s="30">
        <v>165400</v>
      </c>
      <c r="AF1079" s="30"/>
      <c r="AG1079" s="37">
        <v>174300</v>
      </c>
      <c r="AH1079" s="37">
        <v>195900</v>
      </c>
      <c r="AI1079" s="37">
        <v>200000</v>
      </c>
      <c r="AJ1079" s="3"/>
      <c r="AK1079" s="3"/>
      <c r="AL1079" s="3"/>
      <c r="AO1079" s="1" t="str">
        <f t="shared" si="256"/>
        <v/>
      </c>
      <c r="AP1079" s="50"/>
      <c r="AQ1079" s="50" t="str">
        <f t="shared" si="257"/>
        <v/>
      </c>
      <c r="AR1079" s="50"/>
      <c r="AS1079" s="1" t="str">
        <f t="shared" si="258"/>
        <v/>
      </c>
      <c r="AU1079" s="1" t="str">
        <f t="shared" si="259"/>
        <v/>
      </c>
      <c r="AW1079" s="1" t="str">
        <f t="shared" si="260"/>
        <v/>
      </c>
      <c r="AY1079" s="1" t="str">
        <f t="shared" si="261"/>
        <v/>
      </c>
      <c r="BA1079" s="1" t="str">
        <f t="shared" si="262"/>
        <v/>
      </c>
      <c r="BC1079" s="1" t="str">
        <f t="shared" si="263"/>
        <v/>
      </c>
    </row>
    <row r="1080" spans="1:55" hidden="1">
      <c r="C1080" s="1" t="str">
        <f t="shared" si="264"/>
        <v/>
      </c>
      <c r="E1080" s="1" t="str">
        <f t="shared" si="265"/>
        <v/>
      </c>
      <c r="F1080" s="1">
        <v>52300</v>
      </c>
      <c r="G1080" s="1">
        <v>61300</v>
      </c>
      <c r="H1080" s="1">
        <v>46700</v>
      </c>
      <c r="I1080" s="1">
        <v>73400</v>
      </c>
      <c r="K1080" s="31">
        <v>24500</v>
      </c>
      <c r="L1080" s="31"/>
      <c r="M1080" s="31">
        <v>24800</v>
      </c>
      <c r="N1080" s="31">
        <v>25200</v>
      </c>
      <c r="O1080" s="31">
        <v>26600</v>
      </c>
      <c r="P1080" s="31">
        <v>28700</v>
      </c>
      <c r="Q1080" s="36"/>
      <c r="R1080" s="36">
        <v>29700</v>
      </c>
      <c r="S1080" s="142">
        <v>31100</v>
      </c>
      <c r="T1080" s="143">
        <v>36400</v>
      </c>
      <c r="U1080" s="143">
        <v>39800</v>
      </c>
      <c r="V1080" s="143"/>
      <c r="W1080" s="31">
        <v>77700</v>
      </c>
      <c r="X1080" s="31">
        <v>83900</v>
      </c>
      <c r="Y1080" s="31">
        <v>93100</v>
      </c>
      <c r="Z1080" s="31">
        <v>98300</v>
      </c>
      <c r="AA1080" s="31"/>
      <c r="AB1080" s="31">
        <v>104200</v>
      </c>
      <c r="AC1080" s="37">
        <v>110500</v>
      </c>
      <c r="AD1080" s="37">
        <v>123100</v>
      </c>
      <c r="AE1080" s="30">
        <v>170400</v>
      </c>
      <c r="AF1080" s="30"/>
      <c r="AG1080" s="30">
        <v>179500</v>
      </c>
      <c r="AH1080" s="30">
        <v>201800</v>
      </c>
      <c r="AI1080" s="37">
        <v>206000</v>
      </c>
      <c r="AJ1080" s="3"/>
      <c r="AK1080" s="3"/>
      <c r="AL1080" s="3"/>
      <c r="AO1080" s="1" t="str">
        <f t="shared" si="256"/>
        <v/>
      </c>
      <c r="AP1080" s="50"/>
      <c r="AQ1080" s="50" t="str">
        <f t="shared" si="257"/>
        <v/>
      </c>
      <c r="AR1080" s="50"/>
      <c r="AS1080" s="1" t="str">
        <f t="shared" si="258"/>
        <v/>
      </c>
      <c r="AU1080" s="1" t="str">
        <f t="shared" si="259"/>
        <v/>
      </c>
      <c r="AW1080" s="1" t="str">
        <f t="shared" si="260"/>
        <v/>
      </c>
      <c r="AY1080" s="1" t="str">
        <f t="shared" si="261"/>
        <v/>
      </c>
      <c r="BA1080" s="1" t="str">
        <f t="shared" si="262"/>
        <v/>
      </c>
      <c r="BC1080" s="1" t="str">
        <f t="shared" si="263"/>
        <v/>
      </c>
    </row>
    <row r="1081" spans="1:55" hidden="1">
      <c r="C1081" s="1" t="str">
        <f t="shared" si="264"/>
        <v/>
      </c>
      <c r="E1081" s="1" t="str">
        <f t="shared" si="265"/>
        <v/>
      </c>
      <c r="F1081" s="1">
        <v>53900</v>
      </c>
      <c r="G1081" s="1">
        <v>63100</v>
      </c>
      <c r="H1081" s="1">
        <v>48100</v>
      </c>
      <c r="I1081" s="1">
        <v>75600</v>
      </c>
      <c r="K1081" s="31">
        <v>25200</v>
      </c>
      <c r="L1081" s="31"/>
      <c r="M1081" s="31">
        <v>25500</v>
      </c>
      <c r="N1081" s="34">
        <v>26000</v>
      </c>
      <c r="O1081" s="30">
        <v>27400</v>
      </c>
      <c r="P1081" s="31">
        <v>29600</v>
      </c>
      <c r="Q1081" s="36"/>
      <c r="R1081" s="36">
        <v>30600</v>
      </c>
      <c r="S1081" s="142">
        <v>32000</v>
      </c>
      <c r="T1081" s="143">
        <v>37500</v>
      </c>
      <c r="U1081" s="143">
        <v>41000</v>
      </c>
      <c r="V1081" s="143"/>
      <c r="W1081" s="31">
        <v>80000</v>
      </c>
      <c r="X1081" s="31">
        <v>86400</v>
      </c>
      <c r="Y1081" s="30">
        <v>95900</v>
      </c>
      <c r="Z1081" s="30">
        <v>101200</v>
      </c>
      <c r="AA1081" s="30"/>
      <c r="AB1081" s="30">
        <v>107300</v>
      </c>
      <c r="AC1081" s="30">
        <v>113800</v>
      </c>
      <c r="AD1081" s="30">
        <v>126800</v>
      </c>
      <c r="AE1081" s="30">
        <v>175500</v>
      </c>
      <c r="AF1081" s="30"/>
      <c r="AG1081" s="30">
        <v>184900</v>
      </c>
      <c r="AH1081" s="30">
        <v>207900</v>
      </c>
      <c r="AI1081" s="31">
        <v>212200</v>
      </c>
      <c r="AJ1081" s="3"/>
      <c r="AK1081" s="3"/>
      <c r="AL1081" s="3"/>
      <c r="AO1081" s="1" t="str">
        <f t="shared" si="256"/>
        <v/>
      </c>
      <c r="AP1081" s="50"/>
      <c r="AQ1081" s="50" t="str">
        <f t="shared" si="257"/>
        <v/>
      </c>
      <c r="AR1081" s="50"/>
      <c r="AS1081" s="1" t="str">
        <f t="shared" si="258"/>
        <v/>
      </c>
      <c r="AU1081" s="1" t="str">
        <f t="shared" si="259"/>
        <v/>
      </c>
      <c r="AW1081" s="1" t="str">
        <f t="shared" si="260"/>
        <v/>
      </c>
      <c r="AY1081" s="1" t="str">
        <f t="shared" si="261"/>
        <v/>
      </c>
      <c r="BA1081" s="1" t="str">
        <f t="shared" si="262"/>
        <v/>
      </c>
      <c r="BC1081" s="1" t="str">
        <f t="shared" si="263"/>
        <v/>
      </c>
    </row>
    <row r="1082" spans="1:55" hidden="1">
      <c r="C1082" s="1" t="str">
        <f t="shared" si="264"/>
        <v/>
      </c>
      <c r="E1082" s="1" t="str">
        <f t="shared" si="265"/>
        <v/>
      </c>
      <c r="F1082" s="1">
        <v>55500</v>
      </c>
      <c r="G1082" s="1">
        <v>65000</v>
      </c>
      <c r="H1082" s="1">
        <v>49500</v>
      </c>
      <c r="I1082" s="1">
        <v>77900</v>
      </c>
      <c r="K1082" s="31">
        <v>26000</v>
      </c>
      <c r="L1082" s="31"/>
      <c r="M1082" s="31">
        <v>26300</v>
      </c>
      <c r="N1082" s="34">
        <v>26800</v>
      </c>
      <c r="O1082" s="31">
        <v>28200</v>
      </c>
      <c r="P1082" s="31">
        <v>30500</v>
      </c>
      <c r="Q1082" s="36"/>
      <c r="R1082" s="36">
        <v>31500</v>
      </c>
      <c r="S1082" s="142">
        <v>33000</v>
      </c>
      <c r="T1082" s="143">
        <v>38600</v>
      </c>
      <c r="U1082" s="143">
        <v>42200</v>
      </c>
      <c r="V1082" s="143"/>
      <c r="W1082" s="31">
        <v>82400</v>
      </c>
      <c r="X1082" s="31">
        <v>89000</v>
      </c>
      <c r="Y1082" s="31">
        <v>98800</v>
      </c>
      <c r="Z1082" s="31">
        <v>104200</v>
      </c>
      <c r="AA1082" s="31"/>
      <c r="AB1082" s="31">
        <v>110500</v>
      </c>
      <c r="AC1082" s="37">
        <v>117200</v>
      </c>
      <c r="AD1082" s="37">
        <v>130600</v>
      </c>
      <c r="AE1082" s="30">
        <v>180800</v>
      </c>
      <c r="AF1082" s="30"/>
      <c r="AG1082" s="37">
        <v>190400</v>
      </c>
      <c r="AH1082" s="37">
        <v>214100</v>
      </c>
      <c r="AI1082" s="30">
        <v>218600</v>
      </c>
      <c r="AJ1082" s="3"/>
      <c r="AK1082" s="3"/>
      <c r="AL1082" s="3"/>
      <c r="AO1082" s="1" t="str">
        <f t="shared" si="256"/>
        <v/>
      </c>
      <c r="AP1082" s="50"/>
      <c r="AQ1082" s="50" t="str">
        <f t="shared" si="257"/>
        <v/>
      </c>
      <c r="AR1082" s="50"/>
      <c r="AS1082" s="1" t="str">
        <f t="shared" si="258"/>
        <v/>
      </c>
      <c r="AU1082" s="1" t="str">
        <f t="shared" si="259"/>
        <v/>
      </c>
      <c r="AW1082" s="1" t="str">
        <f t="shared" si="260"/>
        <v/>
      </c>
      <c r="AY1082" s="1" t="str">
        <f t="shared" si="261"/>
        <v/>
      </c>
      <c r="BA1082" s="1" t="str">
        <f t="shared" si="262"/>
        <v/>
      </c>
      <c r="BC1082" s="1" t="str">
        <f t="shared" si="263"/>
        <v/>
      </c>
    </row>
    <row r="1083" spans="1:55" hidden="1">
      <c r="C1083" s="1" t="str">
        <f t="shared" si="264"/>
        <v/>
      </c>
      <c r="E1083" s="1" t="str">
        <f t="shared" si="265"/>
        <v/>
      </c>
      <c r="F1083" s="1">
        <v>57200</v>
      </c>
      <c r="G1083" s="1">
        <v>67000</v>
      </c>
      <c r="H1083" s="1">
        <v>51000</v>
      </c>
      <c r="I1083" s="1">
        <v>80200</v>
      </c>
      <c r="K1083" s="31">
        <v>26800</v>
      </c>
      <c r="L1083" s="31"/>
      <c r="M1083" s="31">
        <v>27100</v>
      </c>
      <c r="N1083" s="31">
        <v>27600</v>
      </c>
      <c r="O1083" s="31">
        <v>29000</v>
      </c>
      <c r="P1083" s="31">
        <v>31400</v>
      </c>
      <c r="Q1083" s="36"/>
      <c r="R1083" s="36">
        <v>32400</v>
      </c>
      <c r="S1083" s="142">
        <v>34000</v>
      </c>
      <c r="T1083" s="143">
        <v>39800</v>
      </c>
      <c r="U1083" s="143">
        <v>43500</v>
      </c>
      <c r="V1083" s="143"/>
      <c r="W1083" s="31">
        <v>84900</v>
      </c>
      <c r="X1083" s="31">
        <v>91700</v>
      </c>
      <c r="Y1083" s="37">
        <v>101800</v>
      </c>
      <c r="Z1083" s="37">
        <v>107300</v>
      </c>
      <c r="AA1083" s="37"/>
      <c r="AB1083" s="37">
        <v>113800</v>
      </c>
      <c r="AC1083" s="30">
        <v>120700</v>
      </c>
      <c r="AD1083" s="30">
        <v>134500</v>
      </c>
      <c r="AE1083" s="30">
        <v>186200</v>
      </c>
      <c r="AF1083" s="30"/>
      <c r="AG1083" s="37">
        <v>196100</v>
      </c>
      <c r="AH1083" s="37"/>
      <c r="AI1083" s="30"/>
      <c r="AJ1083" s="3"/>
      <c r="AK1083" s="3"/>
      <c r="AL1083" s="3"/>
      <c r="AO1083" s="1" t="str">
        <f t="shared" si="256"/>
        <v/>
      </c>
      <c r="AP1083" s="50"/>
      <c r="AQ1083" s="50" t="str">
        <f t="shared" si="257"/>
        <v/>
      </c>
      <c r="AR1083" s="50"/>
      <c r="AS1083" s="1" t="str">
        <f t="shared" si="258"/>
        <v/>
      </c>
      <c r="AU1083" s="1" t="str">
        <f t="shared" si="259"/>
        <v/>
      </c>
      <c r="AW1083" s="1" t="str">
        <f t="shared" si="260"/>
        <v/>
      </c>
      <c r="AY1083" s="1" t="str">
        <f t="shared" si="261"/>
        <v/>
      </c>
      <c r="BA1083" s="1" t="str">
        <f t="shared" si="262"/>
        <v/>
      </c>
      <c r="BC1083" s="1" t="str">
        <f t="shared" si="263"/>
        <v/>
      </c>
    </row>
    <row r="1084" spans="1:55" hidden="1">
      <c r="C1084" s="1" t="str">
        <f t="shared" si="264"/>
        <v/>
      </c>
      <c r="E1084" s="1" t="str">
        <f t="shared" si="265"/>
        <v/>
      </c>
      <c r="F1084" s="1">
        <v>58900</v>
      </c>
      <c r="G1084" s="1">
        <v>69000</v>
      </c>
      <c r="H1084" s="1">
        <v>52500</v>
      </c>
      <c r="I1084" s="1">
        <v>82600</v>
      </c>
      <c r="K1084" s="31">
        <v>27600</v>
      </c>
      <c r="L1084" s="31"/>
      <c r="M1084" s="31">
        <v>27900</v>
      </c>
      <c r="N1084" s="30">
        <v>28400</v>
      </c>
      <c r="O1084" s="31">
        <v>29900</v>
      </c>
      <c r="P1084" s="31">
        <v>32300</v>
      </c>
      <c r="Q1084" s="36"/>
      <c r="R1084" s="36">
        <v>33400</v>
      </c>
      <c r="S1084" s="142">
        <v>35000</v>
      </c>
      <c r="T1084" s="143">
        <v>41000</v>
      </c>
      <c r="U1084" s="143">
        <v>44800</v>
      </c>
      <c r="V1084" s="143"/>
      <c r="W1084" s="31">
        <v>87400</v>
      </c>
      <c r="X1084" s="31">
        <v>94500</v>
      </c>
      <c r="Y1084" s="37">
        <v>104900</v>
      </c>
      <c r="Z1084" s="37">
        <v>110500</v>
      </c>
      <c r="AA1084" s="37"/>
      <c r="AB1084" s="37">
        <v>117200</v>
      </c>
      <c r="AC1084" s="37">
        <v>124300</v>
      </c>
      <c r="AD1084" s="37">
        <v>138500</v>
      </c>
      <c r="AE1084" s="30">
        <v>191800</v>
      </c>
      <c r="AF1084" s="30"/>
      <c r="AG1084" s="31">
        <v>202000</v>
      </c>
      <c r="AH1084" s="31"/>
      <c r="AI1084" s="148"/>
      <c r="AJ1084" s="3"/>
      <c r="AK1084" s="3"/>
      <c r="AL1084" s="3"/>
      <c r="AO1084" s="1" t="str">
        <f t="shared" si="256"/>
        <v/>
      </c>
      <c r="AP1084" s="50"/>
      <c r="AQ1084" s="50" t="str">
        <f t="shared" si="257"/>
        <v/>
      </c>
      <c r="AR1084" s="50"/>
      <c r="AS1084" s="1" t="str">
        <f t="shared" si="258"/>
        <v/>
      </c>
      <c r="AU1084" s="1" t="str">
        <f t="shared" si="259"/>
        <v/>
      </c>
      <c r="AW1084" s="1" t="str">
        <f t="shared" si="260"/>
        <v/>
      </c>
      <c r="AY1084" s="1" t="str">
        <f t="shared" si="261"/>
        <v/>
      </c>
      <c r="BA1084" s="1" t="str">
        <f t="shared" si="262"/>
        <v/>
      </c>
      <c r="BC1084" s="1" t="str">
        <f t="shared" si="263"/>
        <v/>
      </c>
    </row>
    <row r="1085" spans="1:55" hidden="1">
      <c r="C1085" s="1" t="str">
        <f t="shared" si="264"/>
        <v/>
      </c>
      <c r="E1085" s="1" t="str">
        <f t="shared" si="265"/>
        <v/>
      </c>
      <c r="F1085" s="1">
        <v>60700</v>
      </c>
      <c r="G1085" s="1">
        <v>71100</v>
      </c>
      <c r="H1085" s="1">
        <v>54100</v>
      </c>
      <c r="I1085" s="1">
        <v>85100</v>
      </c>
      <c r="K1085" s="31">
        <v>28400</v>
      </c>
      <c r="L1085" s="31"/>
      <c r="M1085" s="31">
        <v>28700</v>
      </c>
      <c r="N1085" s="31">
        <v>29300</v>
      </c>
      <c r="O1085" s="31">
        <v>30800</v>
      </c>
      <c r="P1085" s="31">
        <v>33300</v>
      </c>
      <c r="Q1085" s="36"/>
      <c r="R1085" s="36">
        <v>34400</v>
      </c>
      <c r="S1085" s="142">
        <v>36100</v>
      </c>
      <c r="T1085" s="143">
        <v>42200</v>
      </c>
      <c r="U1085" s="143">
        <v>46100</v>
      </c>
      <c r="V1085" s="143"/>
      <c r="W1085" s="31">
        <v>90000</v>
      </c>
      <c r="X1085" s="31">
        <v>97300</v>
      </c>
      <c r="Y1085" s="37">
        <v>108000</v>
      </c>
      <c r="Z1085" s="37">
        <v>113800</v>
      </c>
      <c r="AA1085" s="37"/>
      <c r="AB1085" s="37">
        <v>120700</v>
      </c>
      <c r="AC1085" s="37">
        <v>128000</v>
      </c>
      <c r="AD1085" s="37">
        <v>142700</v>
      </c>
      <c r="AE1085" s="30">
        <v>197600</v>
      </c>
      <c r="AF1085" s="30"/>
      <c r="AG1085" s="30">
        <v>208100</v>
      </c>
      <c r="AH1085" s="30"/>
      <c r="AI1085" s="148"/>
      <c r="AJ1085" s="3"/>
      <c r="AK1085" s="3"/>
      <c r="AL1085" s="3"/>
      <c r="AO1085" s="1" t="str">
        <f t="shared" si="256"/>
        <v/>
      </c>
      <c r="AP1085" s="50"/>
      <c r="AQ1085" s="50" t="str">
        <f t="shared" si="257"/>
        <v/>
      </c>
      <c r="AR1085" s="50"/>
      <c r="AS1085" s="1" t="str">
        <f t="shared" si="258"/>
        <v/>
      </c>
      <c r="AU1085" s="1" t="str">
        <f t="shared" si="259"/>
        <v/>
      </c>
      <c r="AW1085" s="1" t="str">
        <f t="shared" si="260"/>
        <v/>
      </c>
      <c r="AY1085" s="1" t="str">
        <f t="shared" si="261"/>
        <v/>
      </c>
      <c r="BA1085" s="1" t="str">
        <f t="shared" si="262"/>
        <v/>
      </c>
      <c r="BC1085" s="1" t="str">
        <f t="shared" si="263"/>
        <v/>
      </c>
    </row>
    <row r="1086" spans="1:55" hidden="1">
      <c r="C1086" s="1" t="str">
        <f t="shared" si="264"/>
        <v/>
      </c>
      <c r="E1086" s="1" t="str">
        <f t="shared" si="265"/>
        <v/>
      </c>
      <c r="F1086" s="1">
        <v>62500</v>
      </c>
      <c r="G1086" s="1">
        <v>73200</v>
      </c>
      <c r="H1086" s="1">
        <v>55700</v>
      </c>
      <c r="I1086" s="1">
        <v>87700</v>
      </c>
      <c r="K1086" s="31">
        <v>29300</v>
      </c>
      <c r="L1086" s="31"/>
      <c r="M1086" s="31">
        <v>29600</v>
      </c>
      <c r="N1086" s="31">
        <v>30200</v>
      </c>
      <c r="O1086" s="31">
        <v>31700</v>
      </c>
      <c r="P1086" s="31">
        <v>34300</v>
      </c>
      <c r="Q1086" s="36"/>
      <c r="R1086" s="36">
        <v>35400</v>
      </c>
      <c r="S1086" s="142">
        <v>37200</v>
      </c>
      <c r="T1086" s="143">
        <v>43500</v>
      </c>
      <c r="U1086" s="143">
        <v>47500</v>
      </c>
      <c r="V1086" s="143"/>
      <c r="W1086" s="31">
        <v>92700</v>
      </c>
      <c r="X1086" s="31">
        <v>100200</v>
      </c>
      <c r="Y1086" s="30">
        <v>111200</v>
      </c>
      <c r="Z1086" s="30">
        <v>117200</v>
      </c>
      <c r="AA1086" s="30"/>
      <c r="AB1086" s="30">
        <v>124300</v>
      </c>
      <c r="AC1086" s="37">
        <v>131800</v>
      </c>
      <c r="AD1086" s="37">
        <v>147000</v>
      </c>
      <c r="AE1086" s="34">
        <v>203500</v>
      </c>
      <c r="AF1086" s="34"/>
      <c r="AG1086" s="30"/>
      <c r="AH1086" s="30"/>
      <c r="AI1086" s="148"/>
      <c r="AJ1086" s="3"/>
      <c r="AK1086" s="3"/>
      <c r="AL1086" s="3"/>
      <c r="AO1086" s="1" t="str">
        <f t="shared" si="256"/>
        <v/>
      </c>
      <c r="AP1086" s="50"/>
      <c r="AQ1086" s="50" t="str">
        <f t="shared" si="257"/>
        <v/>
      </c>
      <c r="AR1086" s="50"/>
      <c r="AS1086" s="1" t="str">
        <f t="shared" si="258"/>
        <v/>
      </c>
      <c r="AU1086" s="1" t="str">
        <f t="shared" si="259"/>
        <v/>
      </c>
      <c r="AW1086" s="1" t="str">
        <f t="shared" si="260"/>
        <v/>
      </c>
      <c r="AY1086" s="1" t="str">
        <f t="shared" si="261"/>
        <v/>
      </c>
      <c r="BA1086" s="1" t="str">
        <f t="shared" si="262"/>
        <v/>
      </c>
      <c r="BC1086" s="1" t="str">
        <f t="shared" si="263"/>
        <v/>
      </c>
    </row>
    <row r="1087" spans="1:55" hidden="1">
      <c r="C1087" s="1" t="str">
        <f t="shared" si="264"/>
        <v/>
      </c>
      <c r="E1087" s="1" t="str">
        <f t="shared" si="265"/>
        <v/>
      </c>
      <c r="F1087" s="1">
        <v>64400</v>
      </c>
      <c r="G1087" s="1">
        <v>75400</v>
      </c>
      <c r="H1087" s="1">
        <v>57400</v>
      </c>
      <c r="I1087" s="1">
        <v>90300</v>
      </c>
      <c r="K1087" s="31">
        <v>30200</v>
      </c>
      <c r="L1087" s="31"/>
      <c r="M1087" s="31">
        <v>30500</v>
      </c>
      <c r="N1087" s="31">
        <v>31100</v>
      </c>
      <c r="O1087" s="31">
        <v>32700</v>
      </c>
      <c r="P1087" s="31">
        <v>35300</v>
      </c>
      <c r="Q1087" s="36"/>
      <c r="R1087" s="36">
        <v>36500</v>
      </c>
      <c r="S1087" s="142">
        <v>38300</v>
      </c>
      <c r="T1087" s="143">
        <v>44800</v>
      </c>
      <c r="U1087" s="143">
        <v>48900</v>
      </c>
      <c r="V1087" s="143"/>
      <c r="W1087" s="31">
        <v>95500</v>
      </c>
      <c r="X1087" s="31">
        <v>103200</v>
      </c>
      <c r="Y1087" s="30">
        <v>114500</v>
      </c>
      <c r="Z1087" s="30">
        <v>120700</v>
      </c>
      <c r="AA1087" s="30"/>
      <c r="AB1087" s="30">
        <v>128000</v>
      </c>
      <c r="AC1087" s="30">
        <v>135800</v>
      </c>
      <c r="AD1087" s="30">
        <v>151400</v>
      </c>
      <c r="AE1087" s="34"/>
      <c r="AF1087" s="34"/>
      <c r="AG1087" s="148"/>
      <c r="AH1087" s="148"/>
      <c r="AI1087" s="148"/>
      <c r="AJ1087" s="3"/>
      <c r="AK1087" s="3"/>
      <c r="AL1087" s="3"/>
      <c r="AO1087" s="1" t="str">
        <f t="shared" si="256"/>
        <v/>
      </c>
      <c r="AP1087" s="50"/>
      <c r="AQ1087" s="50" t="str">
        <f t="shared" si="257"/>
        <v/>
      </c>
      <c r="AR1087" s="50"/>
      <c r="AS1087" s="1" t="str">
        <f t="shared" si="258"/>
        <v/>
      </c>
      <c r="AU1087" s="1" t="str">
        <f t="shared" si="259"/>
        <v/>
      </c>
      <c r="AW1087" s="1" t="str">
        <f t="shared" si="260"/>
        <v/>
      </c>
      <c r="AY1087" s="1" t="str">
        <f t="shared" si="261"/>
        <v/>
      </c>
      <c r="BA1087" s="1" t="str">
        <f t="shared" si="262"/>
        <v/>
      </c>
      <c r="BC1087" s="1" t="str">
        <f t="shared" si="263"/>
        <v/>
      </c>
    </row>
    <row r="1088" spans="1:55" hidden="1">
      <c r="C1088" s="1" t="str">
        <f t="shared" si="264"/>
        <v/>
      </c>
      <c r="E1088" s="1" t="str">
        <f t="shared" si="265"/>
        <v/>
      </c>
      <c r="F1088" s="1">
        <v>66300</v>
      </c>
      <c r="G1088" s="1">
        <v>77700</v>
      </c>
      <c r="H1088" s="1">
        <v>59100</v>
      </c>
      <c r="I1088" s="1">
        <v>93000</v>
      </c>
      <c r="K1088" s="34">
        <v>31100</v>
      </c>
      <c r="L1088" s="34"/>
      <c r="M1088" s="34">
        <v>31400</v>
      </c>
      <c r="N1088" s="31">
        <v>32000</v>
      </c>
      <c r="O1088" s="31">
        <v>33700</v>
      </c>
      <c r="P1088" s="31">
        <v>36400</v>
      </c>
      <c r="Q1088" s="36"/>
      <c r="R1088" s="36">
        <v>37600</v>
      </c>
      <c r="S1088" s="142">
        <v>39400</v>
      </c>
      <c r="T1088" s="143">
        <v>46100</v>
      </c>
      <c r="U1088" s="143">
        <v>50400</v>
      </c>
      <c r="V1088" s="143"/>
      <c r="W1088" s="31">
        <v>98400</v>
      </c>
      <c r="X1088" s="31">
        <v>106300</v>
      </c>
      <c r="Y1088" s="30">
        <v>117900</v>
      </c>
      <c r="Z1088" s="30">
        <v>124300</v>
      </c>
      <c r="AA1088" s="30"/>
      <c r="AB1088" s="30">
        <v>131800</v>
      </c>
      <c r="AC1088" s="37">
        <v>139900</v>
      </c>
      <c r="AD1088" s="37">
        <v>155900</v>
      </c>
      <c r="AE1088" s="30"/>
      <c r="AF1088" s="30"/>
      <c r="AG1088" s="148"/>
      <c r="AH1088" s="148"/>
      <c r="AI1088" s="148"/>
      <c r="AJ1088" s="3"/>
      <c r="AK1088" s="3"/>
      <c r="AL1088" s="3"/>
      <c r="AO1088" s="1" t="str">
        <f t="shared" si="256"/>
        <v/>
      </c>
      <c r="AP1088" s="50"/>
      <c r="AQ1088" s="50" t="str">
        <f t="shared" si="257"/>
        <v/>
      </c>
      <c r="AR1088" s="50"/>
      <c r="AS1088" s="1" t="str">
        <f t="shared" si="258"/>
        <v/>
      </c>
      <c r="AU1088" s="1" t="str">
        <f t="shared" si="259"/>
        <v/>
      </c>
      <c r="AW1088" s="1" t="str">
        <f t="shared" si="260"/>
        <v/>
      </c>
      <c r="AY1088" s="1" t="str">
        <f t="shared" si="261"/>
        <v/>
      </c>
      <c r="BA1088" s="1" t="str">
        <f t="shared" si="262"/>
        <v/>
      </c>
      <c r="BC1088" s="1" t="str">
        <f t="shared" si="263"/>
        <v/>
      </c>
    </row>
    <row r="1089" spans="3:55" hidden="1">
      <c r="C1089" s="1" t="str">
        <f t="shared" si="264"/>
        <v/>
      </c>
      <c r="E1089" s="1" t="str">
        <f t="shared" si="265"/>
        <v/>
      </c>
      <c r="F1089" s="31">
        <v>68300</v>
      </c>
      <c r="G1089" s="35">
        <v>80000</v>
      </c>
      <c r="H1089" s="30">
        <v>60900</v>
      </c>
      <c r="I1089" s="31">
        <v>95800</v>
      </c>
      <c r="J1089" s="31"/>
      <c r="K1089" s="34">
        <v>32000</v>
      </c>
      <c r="L1089" s="34"/>
      <c r="M1089" s="34">
        <v>32300</v>
      </c>
      <c r="N1089" s="31">
        <v>33000</v>
      </c>
      <c r="O1089" s="31">
        <v>34700</v>
      </c>
      <c r="P1089" s="30">
        <v>37500</v>
      </c>
      <c r="Q1089" s="35"/>
      <c r="R1089" s="35">
        <v>38700</v>
      </c>
      <c r="S1089" s="142">
        <v>40600</v>
      </c>
      <c r="T1089" s="144">
        <v>47500</v>
      </c>
      <c r="U1089" s="144">
        <v>51900</v>
      </c>
      <c r="V1089" s="144"/>
      <c r="W1089" s="37">
        <v>101400</v>
      </c>
      <c r="X1089" s="37">
        <v>109500</v>
      </c>
      <c r="Y1089" s="37">
        <v>121400</v>
      </c>
      <c r="Z1089" s="37">
        <v>128000</v>
      </c>
      <c r="AA1089" s="37"/>
      <c r="AB1089" s="37">
        <v>135800</v>
      </c>
      <c r="AC1089" s="37">
        <v>144100</v>
      </c>
      <c r="AD1089" s="37">
        <v>160600</v>
      </c>
      <c r="AE1089" s="148"/>
      <c r="AF1089" s="148"/>
      <c r="AG1089" s="148"/>
      <c r="AH1089" s="148"/>
      <c r="AI1089" s="148"/>
      <c r="AJ1089" s="3"/>
      <c r="AK1089" s="3"/>
      <c r="AL1089" s="3"/>
      <c r="AO1089" s="1" t="str">
        <f t="shared" si="256"/>
        <v/>
      </c>
      <c r="AP1089" s="50"/>
      <c r="AQ1089" s="50" t="str">
        <f t="shared" si="257"/>
        <v/>
      </c>
      <c r="AR1089" s="50"/>
      <c r="AS1089" s="1" t="str">
        <f t="shared" si="258"/>
        <v/>
      </c>
      <c r="AU1089" s="1" t="str">
        <f t="shared" si="259"/>
        <v/>
      </c>
      <c r="AW1089" s="1" t="str">
        <f t="shared" si="260"/>
        <v/>
      </c>
      <c r="AY1089" s="1" t="str">
        <f t="shared" si="261"/>
        <v/>
      </c>
      <c r="BA1089" s="1" t="str">
        <f t="shared" si="262"/>
        <v/>
      </c>
      <c r="BC1089" s="1" t="str">
        <f t="shared" si="263"/>
        <v/>
      </c>
    </row>
    <row r="1090" spans="3:55" hidden="1">
      <c r="C1090" s="1" t="str">
        <f t="shared" si="264"/>
        <v/>
      </c>
      <c r="E1090" s="1" t="str">
        <f t="shared" si="265"/>
        <v/>
      </c>
      <c r="F1090" s="31">
        <v>70300</v>
      </c>
      <c r="G1090" s="36">
        <v>82400</v>
      </c>
      <c r="H1090" s="31">
        <v>62700</v>
      </c>
      <c r="I1090" s="31">
        <v>98700</v>
      </c>
      <c r="J1090" s="31"/>
      <c r="K1090" s="31">
        <v>33000</v>
      </c>
      <c r="L1090" s="31"/>
      <c r="M1090" s="31">
        <v>33300</v>
      </c>
      <c r="N1090" s="31">
        <v>34000</v>
      </c>
      <c r="O1090" s="31">
        <v>35700</v>
      </c>
      <c r="P1090" s="31">
        <v>38600</v>
      </c>
      <c r="Q1090" s="36"/>
      <c r="R1090" s="36">
        <v>39900</v>
      </c>
      <c r="S1090" s="142">
        <v>41800</v>
      </c>
      <c r="T1090" s="143">
        <v>48900</v>
      </c>
      <c r="U1090" s="143">
        <v>53500</v>
      </c>
      <c r="V1090" s="143"/>
      <c r="W1090" s="37">
        <v>104400</v>
      </c>
      <c r="X1090" s="37">
        <v>112800</v>
      </c>
      <c r="Y1090" s="37">
        <v>125000</v>
      </c>
      <c r="Z1090" s="37">
        <v>131800</v>
      </c>
      <c r="AA1090" s="37"/>
      <c r="AB1090" s="37">
        <v>139900</v>
      </c>
      <c r="AC1090" s="37">
        <v>148400</v>
      </c>
      <c r="AD1090" s="37">
        <v>165400</v>
      </c>
      <c r="AE1090" s="148"/>
      <c r="AF1090" s="148"/>
      <c r="AG1090" s="148"/>
      <c r="AH1090" s="148"/>
      <c r="AI1090" s="148"/>
      <c r="AJ1090" s="3"/>
      <c r="AK1090" s="3"/>
      <c r="AL1090" s="3"/>
      <c r="AO1090" s="1" t="str">
        <f t="shared" si="256"/>
        <v/>
      </c>
      <c r="AP1090" s="50"/>
      <c r="AQ1090" s="50" t="str">
        <f t="shared" si="257"/>
        <v/>
      </c>
      <c r="AR1090" s="50"/>
      <c r="AS1090" s="1" t="str">
        <f t="shared" si="258"/>
        <v/>
      </c>
      <c r="AU1090" s="1" t="str">
        <f t="shared" si="259"/>
        <v/>
      </c>
      <c r="AW1090" s="1" t="str">
        <f t="shared" si="260"/>
        <v/>
      </c>
      <c r="AY1090" s="1" t="str">
        <f t="shared" si="261"/>
        <v/>
      </c>
      <c r="BA1090" s="1" t="str">
        <f t="shared" si="262"/>
        <v/>
      </c>
      <c r="BC1090" s="1" t="str">
        <f t="shared" si="263"/>
        <v/>
      </c>
    </row>
    <row r="1091" spans="3:55" hidden="1">
      <c r="C1091" s="1" t="str">
        <f t="shared" si="264"/>
        <v/>
      </c>
      <c r="E1091" s="1" t="str">
        <f t="shared" si="265"/>
        <v/>
      </c>
      <c r="F1091" s="30">
        <v>72400</v>
      </c>
      <c r="G1091" s="35">
        <v>84900</v>
      </c>
      <c r="H1091" s="31">
        <v>64600</v>
      </c>
      <c r="I1091" s="37">
        <v>101700</v>
      </c>
      <c r="J1091" s="37"/>
      <c r="K1091" s="31">
        <v>34000</v>
      </c>
      <c r="L1091" s="31"/>
      <c r="M1091" s="31">
        <v>34300</v>
      </c>
      <c r="N1091" s="31">
        <v>35000</v>
      </c>
      <c r="O1091" s="30">
        <v>36800</v>
      </c>
      <c r="P1091" s="31">
        <v>39800</v>
      </c>
      <c r="Q1091" s="36"/>
      <c r="R1091" s="36">
        <v>41100</v>
      </c>
      <c r="S1091" s="142">
        <v>43300</v>
      </c>
      <c r="T1091" s="143">
        <v>50400</v>
      </c>
      <c r="U1091" s="143">
        <v>55100</v>
      </c>
      <c r="V1091" s="143"/>
      <c r="W1091" s="37">
        <v>107500</v>
      </c>
      <c r="X1091" s="37">
        <v>116200</v>
      </c>
      <c r="Y1091" s="30">
        <v>128800</v>
      </c>
      <c r="Z1091" s="30">
        <v>135800</v>
      </c>
      <c r="AA1091" s="30"/>
      <c r="AB1091" s="30">
        <v>144100</v>
      </c>
      <c r="AC1091" s="30">
        <v>152900</v>
      </c>
      <c r="AD1091" s="30">
        <v>170400</v>
      </c>
      <c r="AE1091" s="3"/>
      <c r="AF1091" s="3"/>
      <c r="AG1091" s="3"/>
      <c r="AH1091" s="3"/>
      <c r="AI1091" s="3"/>
      <c r="AJ1091" s="3"/>
      <c r="AK1091" s="3"/>
      <c r="AL1091" s="3"/>
      <c r="AO1091" s="1" t="str">
        <f t="shared" si="256"/>
        <v/>
      </c>
      <c r="AP1091" s="50"/>
      <c r="AQ1091" s="50" t="str">
        <f t="shared" si="257"/>
        <v/>
      </c>
      <c r="AR1091" s="50"/>
      <c r="AS1091" s="1" t="str">
        <f t="shared" si="258"/>
        <v/>
      </c>
      <c r="AU1091" s="1" t="str">
        <f t="shared" si="259"/>
        <v/>
      </c>
      <c r="AW1091" s="1" t="str">
        <f t="shared" si="260"/>
        <v/>
      </c>
      <c r="AY1091" s="1" t="str">
        <f t="shared" si="261"/>
        <v/>
      </c>
      <c r="BA1091" s="1" t="str">
        <f t="shared" si="262"/>
        <v/>
      </c>
      <c r="BC1091" s="1" t="str">
        <f t="shared" si="263"/>
        <v/>
      </c>
    </row>
    <row r="1092" spans="3:55" hidden="1">
      <c r="C1092" s="1" t="str">
        <f t="shared" si="264"/>
        <v/>
      </c>
      <c r="E1092" s="1" t="str">
        <f t="shared" si="265"/>
        <v/>
      </c>
      <c r="F1092" s="31">
        <v>74600</v>
      </c>
      <c r="G1092" s="35">
        <v>87400</v>
      </c>
      <c r="H1092" s="31">
        <v>66500</v>
      </c>
      <c r="I1092" s="37">
        <v>104800</v>
      </c>
      <c r="J1092" s="37"/>
      <c r="K1092" s="31">
        <v>35000</v>
      </c>
      <c r="L1092" s="31"/>
      <c r="M1092" s="31">
        <v>35300</v>
      </c>
      <c r="N1092" s="31">
        <v>36100</v>
      </c>
      <c r="O1092" s="31">
        <v>37900</v>
      </c>
      <c r="P1092" s="34">
        <v>41000</v>
      </c>
      <c r="Q1092" s="145"/>
      <c r="R1092" s="145">
        <v>42300</v>
      </c>
      <c r="S1092" s="142">
        <v>44400</v>
      </c>
      <c r="T1092" s="146">
        <v>51900</v>
      </c>
      <c r="U1092" s="146">
        <v>56800</v>
      </c>
      <c r="V1092" s="146"/>
      <c r="W1092" s="30">
        <v>110700</v>
      </c>
      <c r="X1092" s="30">
        <v>119700</v>
      </c>
      <c r="Y1092" s="37">
        <v>132700</v>
      </c>
      <c r="Z1092" s="37">
        <v>139900</v>
      </c>
      <c r="AA1092" s="37"/>
      <c r="AB1092" s="37">
        <v>148400</v>
      </c>
      <c r="AC1092" s="30">
        <v>157500</v>
      </c>
      <c r="AD1092" s="30">
        <v>175500</v>
      </c>
      <c r="AE1092" s="3"/>
      <c r="AF1092" s="3"/>
      <c r="AG1092" s="3"/>
      <c r="AH1092" s="3"/>
      <c r="AI1092" s="3"/>
      <c r="AJ1092" s="3"/>
      <c r="AK1092" s="3"/>
      <c r="AL1092" s="3"/>
      <c r="AO1092" s="1" t="str">
        <f t="shared" si="256"/>
        <v/>
      </c>
      <c r="AP1092" s="50"/>
      <c r="AQ1092" s="50" t="str">
        <f t="shared" si="257"/>
        <v/>
      </c>
      <c r="AR1092" s="50"/>
      <c r="AS1092" s="1" t="str">
        <f t="shared" si="258"/>
        <v/>
      </c>
      <c r="AU1092" s="1" t="str">
        <f t="shared" si="259"/>
        <v/>
      </c>
      <c r="AW1092" s="1" t="str">
        <f t="shared" si="260"/>
        <v/>
      </c>
      <c r="AY1092" s="1" t="str">
        <f t="shared" si="261"/>
        <v/>
      </c>
      <c r="BA1092" s="1" t="str">
        <f t="shared" si="262"/>
        <v/>
      </c>
      <c r="BC1092" s="1" t="str">
        <f t="shared" si="263"/>
        <v/>
      </c>
    </row>
    <row r="1093" spans="3:55" hidden="1">
      <c r="C1093" s="1" t="str">
        <f t="shared" si="264"/>
        <v/>
      </c>
      <c r="E1093" s="1" t="str">
        <f t="shared" si="265"/>
        <v/>
      </c>
      <c r="F1093" s="31">
        <v>76800</v>
      </c>
      <c r="G1093" s="36">
        <v>90000</v>
      </c>
      <c r="H1093" s="30">
        <v>68500</v>
      </c>
      <c r="I1093" s="37">
        <v>107900</v>
      </c>
      <c r="J1093" s="37"/>
      <c r="K1093" s="31">
        <v>36100</v>
      </c>
      <c r="L1093" s="31"/>
      <c r="M1093" s="31">
        <v>36400</v>
      </c>
      <c r="N1093" s="31">
        <v>37200</v>
      </c>
      <c r="O1093" s="31">
        <v>39000</v>
      </c>
      <c r="P1093" s="34">
        <v>42200</v>
      </c>
      <c r="Q1093" s="145"/>
      <c r="R1093" s="145">
        <v>43600</v>
      </c>
      <c r="S1093" s="142">
        <v>45700</v>
      </c>
      <c r="T1093" s="146">
        <v>53500</v>
      </c>
      <c r="U1093" s="146">
        <v>58500</v>
      </c>
      <c r="V1093" s="146"/>
      <c r="W1093" s="30">
        <v>114000</v>
      </c>
      <c r="X1093" s="30">
        <v>123300</v>
      </c>
      <c r="Y1093" s="30">
        <v>136700</v>
      </c>
      <c r="Z1093" s="30">
        <v>144100</v>
      </c>
      <c r="AA1093" s="30"/>
      <c r="AB1093" s="30">
        <v>152900</v>
      </c>
      <c r="AC1093" s="37">
        <v>162200</v>
      </c>
      <c r="AD1093" s="37">
        <v>180800</v>
      </c>
      <c r="AE1093" s="3"/>
      <c r="AF1093" s="3"/>
      <c r="AG1093" s="3"/>
      <c r="AH1093" s="3"/>
      <c r="AI1093" s="3"/>
      <c r="AJ1093" s="3"/>
      <c r="AK1093" s="3"/>
      <c r="AL1093" s="3"/>
      <c r="AO1093" s="1" t="str">
        <f t="shared" si="256"/>
        <v/>
      </c>
      <c r="AP1093" s="50"/>
      <c r="AQ1093" s="50" t="str">
        <f t="shared" si="257"/>
        <v/>
      </c>
      <c r="AR1093" s="50"/>
      <c r="AS1093" s="1" t="str">
        <f t="shared" si="258"/>
        <v/>
      </c>
      <c r="AU1093" s="1" t="str">
        <f t="shared" si="259"/>
        <v/>
      </c>
      <c r="AW1093" s="1" t="str">
        <f t="shared" si="260"/>
        <v/>
      </c>
      <c r="AY1093" s="1" t="str">
        <f t="shared" si="261"/>
        <v/>
      </c>
      <c r="BA1093" s="1" t="str">
        <f t="shared" si="262"/>
        <v/>
      </c>
      <c r="BC1093" s="1" t="str">
        <f t="shared" si="263"/>
        <v/>
      </c>
    </row>
    <row r="1094" spans="3:55" hidden="1">
      <c r="C1094" s="1" t="str">
        <f t="shared" si="264"/>
        <v/>
      </c>
      <c r="E1094" s="1" t="str">
        <f t="shared" si="265"/>
        <v/>
      </c>
      <c r="F1094" s="30">
        <v>79100</v>
      </c>
      <c r="G1094" s="36">
        <v>92700</v>
      </c>
      <c r="H1094" s="31">
        <v>70600</v>
      </c>
      <c r="I1094" s="30">
        <v>111100</v>
      </c>
      <c r="J1094" s="30"/>
      <c r="K1094" s="34">
        <v>37200</v>
      </c>
      <c r="L1094" s="34"/>
      <c r="M1094" s="34">
        <v>37500</v>
      </c>
      <c r="N1094" s="30">
        <v>38300</v>
      </c>
      <c r="O1094" s="31">
        <v>40200</v>
      </c>
      <c r="P1094" s="34">
        <v>43500</v>
      </c>
      <c r="Q1094" s="145"/>
      <c r="R1094" s="145">
        <v>44900</v>
      </c>
      <c r="S1094" s="142">
        <v>47100</v>
      </c>
      <c r="T1094" s="146">
        <v>55100</v>
      </c>
      <c r="U1094" s="146">
        <v>60300</v>
      </c>
      <c r="V1094" s="146"/>
      <c r="W1094" s="30">
        <v>117400</v>
      </c>
      <c r="X1094" s="30">
        <v>127000</v>
      </c>
      <c r="Y1094" s="37">
        <v>140800</v>
      </c>
      <c r="Z1094" s="37">
        <v>148400</v>
      </c>
      <c r="AA1094" s="37"/>
      <c r="AB1094" s="37">
        <v>157500</v>
      </c>
      <c r="AC1094" s="37">
        <v>167100</v>
      </c>
      <c r="AD1094" s="37">
        <v>186200</v>
      </c>
      <c r="AE1094" s="3"/>
      <c r="AF1094" s="3"/>
      <c r="AG1094" s="3"/>
      <c r="AH1094" s="3"/>
      <c r="AI1094" s="3"/>
      <c r="AJ1094" s="3"/>
      <c r="AK1094" s="3"/>
      <c r="AL1094" s="3"/>
      <c r="AO1094" s="1" t="str">
        <f t="shared" si="256"/>
        <v/>
      </c>
      <c r="AP1094" s="50"/>
      <c r="AQ1094" s="50" t="str">
        <f t="shared" si="257"/>
        <v/>
      </c>
      <c r="AR1094" s="50"/>
      <c r="AS1094" s="1" t="str">
        <f t="shared" si="258"/>
        <v/>
      </c>
      <c r="AU1094" s="1" t="str">
        <f t="shared" si="259"/>
        <v/>
      </c>
      <c r="AW1094" s="1" t="str">
        <f t="shared" si="260"/>
        <v/>
      </c>
      <c r="AY1094" s="1" t="str">
        <f t="shared" si="261"/>
        <v/>
      </c>
      <c r="BA1094" s="1" t="str">
        <f t="shared" si="262"/>
        <v/>
      </c>
      <c r="BC1094" s="1" t="str">
        <f t="shared" si="263"/>
        <v/>
      </c>
    </row>
    <row r="1095" spans="3:55" hidden="1">
      <c r="C1095" s="1" t="str">
        <f t="shared" si="264"/>
        <v/>
      </c>
      <c r="E1095" s="1" t="str">
        <f t="shared" si="265"/>
        <v/>
      </c>
      <c r="F1095" s="30">
        <v>81500</v>
      </c>
      <c r="G1095" s="35">
        <v>95500</v>
      </c>
      <c r="H1095" s="31">
        <v>72700</v>
      </c>
      <c r="I1095" s="30">
        <v>114400</v>
      </c>
      <c r="J1095" s="30"/>
      <c r="K1095" s="34">
        <v>38300</v>
      </c>
      <c r="L1095" s="34"/>
      <c r="M1095" s="34">
        <v>38600</v>
      </c>
      <c r="N1095" s="31">
        <v>39400</v>
      </c>
      <c r="O1095" s="31">
        <v>41400</v>
      </c>
      <c r="P1095" s="30">
        <v>44800</v>
      </c>
      <c r="Q1095" s="35"/>
      <c r="R1095" s="35">
        <v>46200</v>
      </c>
      <c r="S1095" s="142">
        <v>48500</v>
      </c>
      <c r="T1095" s="144">
        <v>56800</v>
      </c>
      <c r="U1095" s="144">
        <v>62100</v>
      </c>
      <c r="V1095" s="144"/>
      <c r="W1095" s="37">
        <v>120900</v>
      </c>
      <c r="X1095" s="37">
        <v>130800</v>
      </c>
      <c r="Y1095" s="37">
        <v>145000</v>
      </c>
      <c r="Z1095" s="37">
        <v>152900</v>
      </c>
      <c r="AA1095" s="37"/>
      <c r="AB1095" s="37">
        <v>162200</v>
      </c>
      <c r="AC1095" s="30">
        <v>172100</v>
      </c>
      <c r="AD1095" s="30">
        <v>191800</v>
      </c>
      <c r="AE1095" s="3"/>
      <c r="AF1095" s="3"/>
      <c r="AG1095" s="3"/>
      <c r="AH1095" s="3"/>
      <c r="AI1095" s="3"/>
      <c r="AJ1095" s="3"/>
      <c r="AK1095" s="3"/>
      <c r="AL1095" s="3"/>
      <c r="AO1095" s="1" t="str">
        <f t="shared" si="256"/>
        <v/>
      </c>
      <c r="AP1095" s="50"/>
      <c r="AQ1095" s="50" t="str">
        <f t="shared" si="257"/>
        <v/>
      </c>
      <c r="AR1095" s="50"/>
      <c r="AS1095" s="1" t="str">
        <f t="shared" si="258"/>
        <v/>
      </c>
      <c r="AU1095" s="1" t="str">
        <f t="shared" si="259"/>
        <v/>
      </c>
      <c r="AW1095" s="1" t="str">
        <f t="shared" si="260"/>
        <v/>
      </c>
      <c r="AY1095" s="1" t="str">
        <f t="shared" si="261"/>
        <v/>
      </c>
      <c r="BA1095" s="1" t="str">
        <f t="shared" si="262"/>
        <v/>
      </c>
      <c r="BC1095" s="1" t="str">
        <f t="shared" si="263"/>
        <v/>
      </c>
    </row>
    <row r="1096" spans="3:55" hidden="1">
      <c r="C1096" s="1" t="str">
        <f t="shared" si="264"/>
        <v/>
      </c>
      <c r="E1096" s="1" t="str">
        <f t="shared" si="265"/>
        <v/>
      </c>
      <c r="F1096" s="31">
        <v>83900</v>
      </c>
      <c r="G1096" s="35">
        <v>98400</v>
      </c>
      <c r="H1096" s="31">
        <v>74900</v>
      </c>
      <c r="I1096" s="30">
        <v>117800</v>
      </c>
      <c r="J1096" s="30"/>
      <c r="K1096" s="34">
        <v>39400</v>
      </c>
      <c r="L1096" s="34"/>
      <c r="M1096" s="34">
        <v>39800</v>
      </c>
      <c r="N1096" s="31">
        <v>40600</v>
      </c>
      <c r="O1096" s="31">
        <v>42600</v>
      </c>
      <c r="P1096" s="34">
        <v>46100</v>
      </c>
      <c r="Q1096" s="145"/>
      <c r="R1096" s="145">
        <v>47600</v>
      </c>
      <c r="S1096" s="142">
        <v>50000</v>
      </c>
      <c r="T1096" s="146">
        <v>58500</v>
      </c>
      <c r="U1096" s="146">
        <v>64000</v>
      </c>
      <c r="V1096" s="146"/>
      <c r="W1096" s="37">
        <v>124500</v>
      </c>
      <c r="X1096" s="37">
        <v>134700</v>
      </c>
      <c r="Y1096" s="37">
        <v>149400</v>
      </c>
      <c r="Z1096" s="37">
        <v>157500</v>
      </c>
      <c r="AA1096" s="37"/>
      <c r="AB1096" s="37">
        <v>167100</v>
      </c>
      <c r="AC1096" s="30">
        <v>177300</v>
      </c>
      <c r="AD1096" s="30">
        <v>197600</v>
      </c>
      <c r="AE1096" s="3"/>
      <c r="AF1096" s="3"/>
      <c r="AG1096" s="3"/>
      <c r="AH1096" s="3"/>
      <c r="AI1096" s="3"/>
      <c r="AJ1096" s="3"/>
      <c r="AK1096" s="3"/>
      <c r="AL1096" s="3"/>
      <c r="AO1096" s="1" t="str">
        <f t="shared" si="256"/>
        <v/>
      </c>
      <c r="AP1096" s="50"/>
      <c r="AQ1096" s="50" t="str">
        <f t="shared" si="257"/>
        <v/>
      </c>
      <c r="AR1096" s="50"/>
      <c r="AS1096" s="1" t="str">
        <f t="shared" si="258"/>
        <v/>
      </c>
      <c r="AU1096" s="1" t="str">
        <f t="shared" si="259"/>
        <v/>
      </c>
      <c r="AW1096" s="1" t="str">
        <f t="shared" si="260"/>
        <v/>
      </c>
      <c r="AY1096" s="1" t="str">
        <f t="shared" si="261"/>
        <v/>
      </c>
      <c r="BA1096" s="1" t="str">
        <f t="shared" si="262"/>
        <v/>
      </c>
      <c r="BC1096" s="1" t="str">
        <f t="shared" si="263"/>
        <v/>
      </c>
    </row>
    <row r="1097" spans="3:55" hidden="1">
      <c r="C1097" s="1" t="str">
        <f t="shared" si="264"/>
        <v/>
      </c>
      <c r="E1097" s="1" t="str">
        <f t="shared" si="265"/>
        <v/>
      </c>
      <c r="F1097" s="30">
        <v>86400</v>
      </c>
      <c r="G1097" s="35">
        <v>101400</v>
      </c>
      <c r="H1097" s="31">
        <v>77100</v>
      </c>
      <c r="I1097" s="37">
        <v>121300</v>
      </c>
      <c r="J1097" s="37"/>
      <c r="K1097" s="31">
        <v>40600</v>
      </c>
      <c r="L1097" s="31"/>
      <c r="M1097" s="31">
        <v>41000</v>
      </c>
      <c r="N1097" s="31">
        <v>41800</v>
      </c>
      <c r="O1097" s="31">
        <v>43900</v>
      </c>
      <c r="P1097" s="34">
        <v>47500</v>
      </c>
      <c r="Q1097" s="145"/>
      <c r="R1097" s="145">
        <v>49000</v>
      </c>
      <c r="S1097" s="142">
        <v>51500</v>
      </c>
      <c r="T1097" s="146">
        <v>60300</v>
      </c>
      <c r="U1097" s="146">
        <v>65900</v>
      </c>
      <c r="V1097" s="146"/>
      <c r="W1097" s="37">
        <v>128200</v>
      </c>
      <c r="X1097" s="37">
        <v>138700</v>
      </c>
      <c r="Y1097" s="30">
        <v>153900</v>
      </c>
      <c r="Z1097" s="30">
        <v>162200</v>
      </c>
      <c r="AA1097" s="30"/>
      <c r="AB1097" s="30">
        <v>172100</v>
      </c>
      <c r="AC1097" s="30">
        <v>182600</v>
      </c>
      <c r="AD1097" s="30">
        <v>203500</v>
      </c>
      <c r="AE1097" s="3"/>
      <c r="AF1097" s="3"/>
      <c r="AG1097" s="3"/>
      <c r="AH1097" s="3"/>
      <c r="AI1097" s="3"/>
      <c r="AJ1097" s="3"/>
      <c r="AK1097" s="3"/>
      <c r="AL1097" s="3"/>
      <c r="AO1097" s="1" t="str">
        <f t="shared" si="256"/>
        <v/>
      </c>
      <c r="AP1097" s="50"/>
      <c r="AQ1097" s="50" t="str">
        <f t="shared" si="257"/>
        <v/>
      </c>
      <c r="AR1097" s="50"/>
      <c r="AS1097" s="1" t="str">
        <f t="shared" si="258"/>
        <v/>
      </c>
      <c r="AU1097" s="1" t="str">
        <f t="shared" si="259"/>
        <v/>
      </c>
      <c r="AW1097" s="1" t="str">
        <f t="shared" si="260"/>
        <v/>
      </c>
      <c r="AY1097" s="1" t="str">
        <f t="shared" si="261"/>
        <v/>
      </c>
      <c r="BA1097" s="1" t="str">
        <f t="shared" si="262"/>
        <v/>
      </c>
      <c r="BC1097" s="1" t="str">
        <f t="shared" si="263"/>
        <v/>
      </c>
    </row>
    <row r="1098" spans="3:55" hidden="1">
      <c r="C1098" s="1" t="str">
        <f t="shared" si="264"/>
        <v/>
      </c>
      <c r="E1098" s="1" t="str">
        <f t="shared" si="265"/>
        <v/>
      </c>
      <c r="F1098" s="30">
        <v>89000</v>
      </c>
      <c r="G1098" s="35">
        <v>104400</v>
      </c>
      <c r="H1098" s="31">
        <v>79400</v>
      </c>
      <c r="I1098" s="37">
        <v>124900</v>
      </c>
      <c r="J1098" s="37"/>
      <c r="K1098" s="31">
        <v>41800</v>
      </c>
      <c r="L1098" s="31"/>
      <c r="M1098" s="31">
        <v>42200</v>
      </c>
      <c r="N1098" s="31">
        <v>43100</v>
      </c>
      <c r="O1098" s="30">
        <v>45200</v>
      </c>
      <c r="P1098" s="31">
        <v>48900</v>
      </c>
      <c r="Q1098" s="36"/>
      <c r="R1098" s="36">
        <v>50500</v>
      </c>
      <c r="S1098" s="142">
        <v>53000</v>
      </c>
      <c r="T1098" s="143">
        <v>62100</v>
      </c>
      <c r="U1098" s="143">
        <v>67900</v>
      </c>
      <c r="V1098" s="143"/>
      <c r="W1098" s="30">
        <v>132000</v>
      </c>
      <c r="X1098" s="30">
        <v>142900</v>
      </c>
      <c r="Y1098" s="37">
        <v>158500</v>
      </c>
      <c r="Z1098" s="37">
        <v>167100</v>
      </c>
      <c r="AA1098" s="37"/>
      <c r="AB1098" s="37">
        <v>177300</v>
      </c>
      <c r="AC1098" s="30">
        <v>188100</v>
      </c>
      <c r="AD1098" s="30"/>
      <c r="AE1098" s="3"/>
      <c r="AF1098" s="3"/>
      <c r="AG1098" s="3"/>
      <c r="AH1098" s="3"/>
      <c r="AI1098" s="3"/>
      <c r="AJ1098" s="3"/>
      <c r="AK1098" s="3"/>
      <c r="AL1098" s="3"/>
      <c r="AO1098" s="1" t="str">
        <f t="shared" si="256"/>
        <v/>
      </c>
      <c r="AP1098" s="50"/>
      <c r="AQ1098" s="50" t="str">
        <f t="shared" si="257"/>
        <v/>
      </c>
      <c r="AR1098" s="50"/>
      <c r="AS1098" s="1" t="str">
        <f t="shared" si="258"/>
        <v/>
      </c>
      <c r="AU1098" s="1" t="str">
        <f t="shared" si="259"/>
        <v/>
      </c>
      <c r="AW1098" s="1" t="str">
        <f t="shared" si="260"/>
        <v/>
      </c>
      <c r="AY1098" s="1" t="str">
        <f t="shared" si="261"/>
        <v/>
      </c>
      <c r="BA1098" s="1" t="str">
        <f t="shared" si="262"/>
        <v/>
      </c>
      <c r="BC1098" s="1" t="str">
        <f t="shared" si="263"/>
        <v/>
      </c>
    </row>
    <row r="1099" spans="3:55" hidden="1">
      <c r="C1099" s="1" t="str">
        <f t="shared" si="264"/>
        <v/>
      </c>
      <c r="E1099" s="1" t="str">
        <f t="shared" si="265"/>
        <v/>
      </c>
      <c r="F1099" s="30">
        <v>91700</v>
      </c>
      <c r="G1099" s="35">
        <v>107500</v>
      </c>
      <c r="H1099" s="30">
        <v>81800</v>
      </c>
      <c r="I1099" s="37">
        <v>128600</v>
      </c>
      <c r="J1099" s="37"/>
      <c r="K1099" s="31">
        <v>43100</v>
      </c>
      <c r="L1099" s="31"/>
      <c r="M1099" s="31">
        <v>43500</v>
      </c>
      <c r="N1099" s="31">
        <v>44400</v>
      </c>
      <c r="O1099" s="31">
        <v>46600</v>
      </c>
      <c r="P1099" s="30">
        <v>50400</v>
      </c>
      <c r="Q1099" s="35"/>
      <c r="R1099" s="35">
        <v>52000</v>
      </c>
      <c r="S1099" s="142">
        <v>54600</v>
      </c>
      <c r="T1099" s="144">
        <v>64000</v>
      </c>
      <c r="U1099" s="144">
        <v>69900</v>
      </c>
      <c r="V1099" s="144"/>
      <c r="W1099" s="37">
        <v>136000</v>
      </c>
      <c r="X1099" s="37">
        <v>147200</v>
      </c>
      <c r="Y1099" s="37">
        <v>163300</v>
      </c>
      <c r="Z1099" s="37">
        <v>172100</v>
      </c>
      <c r="AA1099" s="37"/>
      <c r="AB1099" s="37">
        <v>182600</v>
      </c>
      <c r="AC1099" s="30">
        <v>193700</v>
      </c>
      <c r="AD1099" s="30"/>
      <c r="AE1099" s="3"/>
      <c r="AF1099" s="3"/>
      <c r="AG1099" s="3"/>
      <c r="AH1099" s="3"/>
      <c r="AI1099" s="3"/>
      <c r="AJ1099" s="3"/>
      <c r="AK1099" s="3"/>
      <c r="AL1099" s="3"/>
      <c r="AO1099" s="1" t="str">
        <f t="shared" si="256"/>
        <v/>
      </c>
      <c r="AP1099" s="50"/>
      <c r="AQ1099" s="50" t="str">
        <f t="shared" si="257"/>
        <v/>
      </c>
      <c r="AR1099" s="50"/>
      <c r="AS1099" s="1" t="str">
        <f t="shared" si="258"/>
        <v/>
      </c>
      <c r="AU1099" s="1" t="str">
        <f t="shared" si="259"/>
        <v/>
      </c>
      <c r="AW1099" s="1" t="str">
        <f t="shared" si="260"/>
        <v/>
      </c>
      <c r="AY1099" s="1" t="str">
        <f t="shared" si="261"/>
        <v/>
      </c>
      <c r="BA1099" s="1" t="str">
        <f t="shared" si="262"/>
        <v/>
      </c>
      <c r="BC1099" s="1" t="str">
        <f t="shared" si="263"/>
        <v/>
      </c>
    </row>
    <row r="1100" spans="3:55" hidden="1">
      <c r="C1100" s="1" t="str">
        <f t="shared" si="264"/>
        <v/>
      </c>
      <c r="E1100" s="1" t="str">
        <f t="shared" si="265"/>
        <v/>
      </c>
      <c r="F1100" s="30">
        <v>94500</v>
      </c>
      <c r="G1100" s="35">
        <v>110700</v>
      </c>
      <c r="H1100" s="31">
        <v>84300</v>
      </c>
      <c r="I1100" s="30">
        <v>132500</v>
      </c>
      <c r="J1100" s="30"/>
      <c r="K1100" s="31">
        <v>44400</v>
      </c>
      <c r="L1100" s="31"/>
      <c r="M1100" s="31">
        <v>44800</v>
      </c>
      <c r="N1100" s="34">
        <v>45700</v>
      </c>
      <c r="O1100" s="31">
        <v>48000</v>
      </c>
      <c r="P1100" s="31">
        <v>51900</v>
      </c>
      <c r="Q1100" s="36"/>
      <c r="R1100" s="36">
        <v>53600</v>
      </c>
      <c r="S1100" s="142">
        <v>56200</v>
      </c>
      <c r="T1100" s="143">
        <v>65900</v>
      </c>
      <c r="U1100" s="143">
        <v>72000</v>
      </c>
      <c r="V1100" s="143"/>
      <c r="W1100" s="37">
        <v>140100</v>
      </c>
      <c r="X1100" s="37">
        <v>151600</v>
      </c>
      <c r="Y1100" s="37">
        <v>168200</v>
      </c>
      <c r="Z1100" s="37">
        <v>177300</v>
      </c>
      <c r="AA1100" s="37"/>
      <c r="AB1100" s="37">
        <v>188100</v>
      </c>
      <c r="AC1100" s="37">
        <v>199500</v>
      </c>
      <c r="AD1100" s="37"/>
      <c r="AE1100" s="3"/>
      <c r="AF1100" s="3"/>
      <c r="AG1100" s="3"/>
      <c r="AH1100" s="3"/>
      <c r="AI1100" s="3"/>
      <c r="AJ1100" s="3"/>
      <c r="AK1100" s="3"/>
      <c r="AL1100" s="3"/>
      <c r="AO1100" s="1" t="str">
        <f t="shared" si="256"/>
        <v/>
      </c>
      <c r="AP1100" s="50"/>
      <c r="AQ1100" s="50" t="str">
        <f t="shared" si="257"/>
        <v/>
      </c>
      <c r="AR1100" s="50"/>
      <c r="AS1100" s="1" t="str">
        <f t="shared" si="258"/>
        <v/>
      </c>
      <c r="AU1100" s="1" t="str">
        <f t="shared" si="259"/>
        <v/>
      </c>
      <c r="AW1100" s="1" t="str">
        <f t="shared" si="260"/>
        <v/>
      </c>
      <c r="AY1100" s="1" t="str">
        <f t="shared" si="261"/>
        <v/>
      </c>
      <c r="BA1100" s="1" t="str">
        <f t="shared" si="262"/>
        <v/>
      </c>
      <c r="BC1100" s="1" t="str">
        <f t="shared" si="263"/>
        <v/>
      </c>
    </row>
    <row r="1101" spans="3:55" hidden="1">
      <c r="C1101" s="1" t="str">
        <f t="shared" si="264"/>
        <v/>
      </c>
      <c r="E1101" s="1" t="str">
        <f t="shared" si="265"/>
        <v/>
      </c>
      <c r="F1101" s="30">
        <v>97300</v>
      </c>
      <c r="G1101" s="35">
        <v>114000</v>
      </c>
      <c r="H1101" s="31">
        <v>86800</v>
      </c>
      <c r="I1101" s="30">
        <v>136500</v>
      </c>
      <c r="J1101" s="30"/>
      <c r="K1101" s="31">
        <v>45700</v>
      </c>
      <c r="L1101" s="31"/>
      <c r="M1101" s="31">
        <v>46100</v>
      </c>
      <c r="N1101" s="30">
        <v>47100</v>
      </c>
      <c r="O1101" s="31">
        <v>49400</v>
      </c>
      <c r="P1101" s="31">
        <v>53500</v>
      </c>
      <c r="Q1101" s="36"/>
      <c r="R1101" s="36">
        <v>55200</v>
      </c>
      <c r="S1101" s="142">
        <v>57900</v>
      </c>
      <c r="T1101" s="143">
        <v>67900</v>
      </c>
      <c r="U1101" s="143">
        <v>74200</v>
      </c>
      <c r="V1101" s="143"/>
      <c r="W1101" s="37">
        <v>144300</v>
      </c>
      <c r="X1101" s="37">
        <v>156100</v>
      </c>
      <c r="Y1101" s="37">
        <v>173200</v>
      </c>
      <c r="Z1101" s="37">
        <v>182600</v>
      </c>
      <c r="AA1101" s="37"/>
      <c r="AB1101" s="37">
        <v>193700</v>
      </c>
      <c r="AC1101" s="31"/>
      <c r="AD1101" s="31"/>
      <c r="AE1101" s="3"/>
      <c r="AF1101" s="3"/>
      <c r="AG1101" s="3"/>
      <c r="AH1101" s="3"/>
      <c r="AI1101" s="3"/>
      <c r="AJ1101" s="3"/>
      <c r="AK1101" s="3"/>
      <c r="AL1101" s="3"/>
      <c r="AO1101" s="1" t="str">
        <f t="shared" si="256"/>
        <v/>
      </c>
      <c r="AP1101" s="50"/>
      <c r="AQ1101" s="50" t="str">
        <f t="shared" si="257"/>
        <v/>
      </c>
      <c r="AR1101" s="50"/>
      <c r="AS1101" s="1" t="str">
        <f t="shared" si="258"/>
        <v/>
      </c>
      <c r="AU1101" s="1" t="str">
        <f t="shared" si="259"/>
        <v/>
      </c>
      <c r="AW1101" s="1" t="str">
        <f t="shared" si="260"/>
        <v/>
      </c>
      <c r="AY1101" s="1" t="str">
        <f t="shared" si="261"/>
        <v/>
      </c>
      <c r="BA1101" s="1" t="str">
        <f t="shared" si="262"/>
        <v/>
      </c>
      <c r="BC1101" s="1" t="str">
        <f t="shared" si="263"/>
        <v/>
      </c>
    </row>
    <row r="1102" spans="3:55" hidden="1">
      <c r="C1102" s="1" t="str">
        <f t="shared" si="264"/>
        <v/>
      </c>
      <c r="E1102" s="1" t="str">
        <f t="shared" si="265"/>
        <v/>
      </c>
      <c r="F1102" s="30">
        <v>100200</v>
      </c>
      <c r="G1102" s="35">
        <v>117400</v>
      </c>
      <c r="H1102" s="30">
        <v>89400</v>
      </c>
      <c r="I1102" s="37">
        <v>140600</v>
      </c>
      <c r="J1102" s="37"/>
      <c r="K1102" s="31">
        <v>47100</v>
      </c>
      <c r="L1102" s="31"/>
      <c r="M1102" s="31">
        <v>47500</v>
      </c>
      <c r="N1102" s="34">
        <v>48500</v>
      </c>
      <c r="O1102" s="31">
        <v>50900</v>
      </c>
      <c r="P1102" s="31">
        <v>55100</v>
      </c>
      <c r="Q1102" s="36"/>
      <c r="R1102" s="36">
        <v>56900</v>
      </c>
      <c r="S1102" s="142">
        <v>59600</v>
      </c>
      <c r="T1102" s="143">
        <v>69900</v>
      </c>
      <c r="U1102" s="143">
        <v>76400</v>
      </c>
      <c r="V1102" s="143"/>
      <c r="W1102" s="37">
        <v>148600</v>
      </c>
      <c r="X1102" s="37">
        <v>160800</v>
      </c>
      <c r="Y1102" s="30">
        <v>178400</v>
      </c>
      <c r="Z1102" s="30">
        <v>188100</v>
      </c>
      <c r="AA1102" s="30"/>
      <c r="AB1102" s="30">
        <v>199500</v>
      </c>
      <c r="AC1102" s="31"/>
      <c r="AD1102" s="31"/>
      <c r="AE1102" s="3"/>
      <c r="AF1102" s="3"/>
      <c r="AG1102" s="3"/>
      <c r="AH1102" s="3"/>
      <c r="AI1102" s="3"/>
      <c r="AJ1102" s="3"/>
      <c r="AK1102" s="3"/>
      <c r="AL1102" s="3"/>
      <c r="AO1102" s="1" t="str">
        <f t="shared" si="256"/>
        <v/>
      </c>
      <c r="AP1102" s="50"/>
      <c r="AQ1102" s="50" t="str">
        <f t="shared" si="257"/>
        <v/>
      </c>
      <c r="AR1102" s="50"/>
      <c r="AS1102" s="1" t="str">
        <f t="shared" si="258"/>
        <v/>
      </c>
      <c r="AU1102" s="1" t="str">
        <f t="shared" si="259"/>
        <v/>
      </c>
      <c r="AW1102" s="1" t="str">
        <f t="shared" si="260"/>
        <v/>
      </c>
      <c r="AY1102" s="1" t="str">
        <f t="shared" si="261"/>
        <v/>
      </c>
      <c r="BA1102" s="1" t="str">
        <f t="shared" si="262"/>
        <v/>
      </c>
      <c r="BC1102" s="1" t="str">
        <f t="shared" si="263"/>
        <v/>
      </c>
    </row>
    <row r="1103" spans="3:55" hidden="1">
      <c r="C1103" s="1" t="str">
        <f t="shared" si="264"/>
        <v/>
      </c>
      <c r="E1103" s="1" t="str">
        <f t="shared" si="265"/>
        <v/>
      </c>
      <c r="F1103" s="30">
        <v>103200</v>
      </c>
      <c r="G1103" s="35">
        <v>120900</v>
      </c>
      <c r="H1103" s="30">
        <v>92100</v>
      </c>
      <c r="I1103" s="37">
        <v>144800</v>
      </c>
      <c r="J1103" s="37"/>
      <c r="K1103" s="31">
        <v>48500</v>
      </c>
      <c r="L1103" s="31"/>
      <c r="M1103" s="31">
        <v>48900</v>
      </c>
      <c r="N1103" s="34">
        <v>50000</v>
      </c>
      <c r="O1103" s="31">
        <v>52400</v>
      </c>
      <c r="P1103" s="31">
        <v>56800</v>
      </c>
      <c r="Q1103" s="36"/>
      <c r="R1103" s="36">
        <v>58600</v>
      </c>
      <c r="S1103" s="142">
        <v>61400</v>
      </c>
      <c r="T1103" s="143">
        <v>72000</v>
      </c>
      <c r="U1103" s="143">
        <v>78700</v>
      </c>
      <c r="V1103" s="143"/>
      <c r="W1103" s="37">
        <v>153100</v>
      </c>
      <c r="X1103" s="37">
        <v>165600</v>
      </c>
      <c r="Y1103" s="37">
        <v>183800</v>
      </c>
      <c r="Z1103" s="37">
        <v>193700</v>
      </c>
      <c r="AA1103" s="37"/>
      <c r="AB1103" s="37"/>
      <c r="AC1103" s="148"/>
      <c r="AD1103" s="148"/>
      <c r="AE1103" s="3"/>
      <c r="AF1103" s="3"/>
      <c r="AG1103" s="3"/>
      <c r="AH1103" s="3"/>
      <c r="AI1103" s="3"/>
      <c r="AJ1103" s="3"/>
      <c r="AK1103" s="3"/>
      <c r="AL1103" s="3"/>
      <c r="AO1103" s="1" t="str">
        <f t="shared" si="256"/>
        <v/>
      </c>
      <c r="AP1103" s="50"/>
      <c r="AQ1103" s="50" t="str">
        <f t="shared" si="257"/>
        <v/>
      </c>
      <c r="AR1103" s="50"/>
      <c r="AS1103" s="1" t="str">
        <f t="shared" si="258"/>
        <v/>
      </c>
      <c r="AU1103" s="1" t="str">
        <f t="shared" si="259"/>
        <v/>
      </c>
      <c r="AW1103" s="1" t="str">
        <f t="shared" si="260"/>
        <v/>
      </c>
      <c r="AY1103" s="1" t="str">
        <f t="shared" si="261"/>
        <v/>
      </c>
      <c r="BA1103" s="1" t="str">
        <f t="shared" si="262"/>
        <v/>
      </c>
      <c r="BC1103" s="1" t="str">
        <f t="shared" si="263"/>
        <v/>
      </c>
    </row>
    <row r="1104" spans="3:55" hidden="1">
      <c r="C1104" s="1" t="str">
        <f t="shared" si="264"/>
        <v/>
      </c>
      <c r="E1104" s="1" t="str">
        <f t="shared" si="265"/>
        <v/>
      </c>
      <c r="F1104" s="30">
        <v>106300</v>
      </c>
      <c r="G1104" s="145">
        <v>124500</v>
      </c>
      <c r="H1104" s="31">
        <v>94900</v>
      </c>
      <c r="I1104" s="37">
        <v>149100</v>
      </c>
      <c r="J1104" s="37"/>
      <c r="K1104" s="31">
        <v>50000</v>
      </c>
      <c r="L1104" s="31"/>
      <c r="M1104" s="31">
        <v>50400</v>
      </c>
      <c r="N1104" s="34">
        <v>51500</v>
      </c>
      <c r="O1104" s="30">
        <v>54000</v>
      </c>
      <c r="P1104" s="31">
        <v>58500</v>
      </c>
      <c r="Q1104" s="36"/>
      <c r="R1104" s="36">
        <v>60400</v>
      </c>
      <c r="S1104" s="142">
        <v>63200</v>
      </c>
      <c r="T1104" s="143">
        <v>74200</v>
      </c>
      <c r="U1104" s="143">
        <v>81100</v>
      </c>
      <c r="V1104" s="143"/>
      <c r="W1104" s="37">
        <v>157700</v>
      </c>
      <c r="X1104" s="37">
        <v>170600</v>
      </c>
      <c r="Y1104" s="30">
        <v>189300</v>
      </c>
      <c r="Z1104" s="30">
        <v>199500</v>
      </c>
      <c r="AA1104" s="30"/>
      <c r="AB1104" s="30"/>
      <c r="AC1104" s="148"/>
      <c r="AD1104" s="148"/>
      <c r="AE1104" s="3"/>
      <c r="AF1104" s="3"/>
      <c r="AG1104" s="3"/>
      <c r="AH1104" s="3"/>
      <c r="AI1104" s="3"/>
      <c r="AJ1104" s="3"/>
      <c r="AK1104" s="3"/>
      <c r="AL1104" s="3"/>
      <c r="AO1104" s="1" t="str">
        <f t="shared" si="256"/>
        <v/>
      </c>
      <c r="AP1104" s="50"/>
      <c r="AQ1104" s="50" t="str">
        <f t="shared" si="257"/>
        <v/>
      </c>
      <c r="AR1104" s="50"/>
      <c r="AS1104" s="1" t="str">
        <f t="shared" si="258"/>
        <v/>
      </c>
      <c r="AU1104" s="1" t="str">
        <f t="shared" si="259"/>
        <v/>
      </c>
      <c r="AW1104" s="1" t="str">
        <f t="shared" si="260"/>
        <v/>
      </c>
      <c r="AY1104" s="1" t="str">
        <f t="shared" si="261"/>
        <v/>
      </c>
      <c r="BA1104" s="1" t="str">
        <f t="shared" si="262"/>
        <v/>
      </c>
      <c r="BC1104" s="1" t="str">
        <f t="shared" si="263"/>
        <v/>
      </c>
    </row>
    <row r="1105" spans="1:55" hidden="1">
      <c r="C1105" s="1" t="str">
        <f t="shared" si="264"/>
        <v/>
      </c>
      <c r="E1105" s="1" t="str">
        <f t="shared" si="265"/>
        <v/>
      </c>
      <c r="F1105" s="30">
        <v>109500</v>
      </c>
      <c r="G1105" s="35">
        <v>128200</v>
      </c>
      <c r="H1105" s="30">
        <v>97700</v>
      </c>
      <c r="I1105" s="30">
        <v>153600</v>
      </c>
      <c r="J1105" s="30"/>
      <c r="K1105" s="31">
        <v>51500</v>
      </c>
      <c r="L1105" s="31"/>
      <c r="M1105" s="31">
        <v>51900</v>
      </c>
      <c r="N1105" s="34">
        <v>53000</v>
      </c>
      <c r="O1105" s="33">
        <v>55600</v>
      </c>
      <c r="P1105" s="31">
        <v>60300</v>
      </c>
      <c r="Q1105" s="36"/>
      <c r="R1105" s="36">
        <v>62200</v>
      </c>
      <c r="S1105" s="142">
        <v>65100</v>
      </c>
      <c r="T1105" s="143">
        <v>76400</v>
      </c>
      <c r="U1105" s="143">
        <v>83500</v>
      </c>
      <c r="V1105" s="143"/>
      <c r="W1105" s="37">
        <v>162400</v>
      </c>
      <c r="X1105" s="37">
        <v>175700</v>
      </c>
      <c r="Y1105" s="37">
        <v>195000</v>
      </c>
      <c r="Z1105" s="37"/>
      <c r="AA1105" s="37"/>
      <c r="AB1105" s="37"/>
      <c r="AC1105" s="148"/>
      <c r="AD1105" s="148"/>
      <c r="AE1105" s="3"/>
      <c r="AF1105" s="3"/>
      <c r="AG1105" s="3"/>
      <c r="AH1105" s="3"/>
      <c r="AI1105" s="3"/>
      <c r="AJ1105" s="3"/>
      <c r="AK1105" s="3"/>
      <c r="AL1105" s="3"/>
      <c r="AO1105" s="1" t="str">
        <f t="shared" si="256"/>
        <v/>
      </c>
      <c r="AP1105" s="50"/>
      <c r="AQ1105" s="50" t="str">
        <f t="shared" si="257"/>
        <v/>
      </c>
      <c r="AR1105" s="50"/>
      <c r="AS1105" s="1" t="str">
        <f t="shared" si="258"/>
        <v/>
      </c>
      <c r="AU1105" s="1" t="str">
        <f t="shared" si="259"/>
        <v/>
      </c>
      <c r="AW1105" s="1" t="str">
        <f t="shared" si="260"/>
        <v/>
      </c>
      <c r="AY1105" s="1" t="str">
        <f t="shared" si="261"/>
        <v/>
      </c>
      <c r="BA1105" s="1" t="str">
        <f t="shared" si="262"/>
        <v/>
      </c>
      <c r="BC1105" s="1" t="str">
        <f t="shared" si="263"/>
        <v/>
      </c>
    </row>
    <row r="1106" spans="1:55" hidden="1">
      <c r="A1106" s="3"/>
      <c r="B1106" s="3"/>
      <c r="C1106" s="1" t="str">
        <f t="shared" si="264"/>
        <v/>
      </c>
      <c r="D1106" s="3"/>
      <c r="E1106" s="1" t="str">
        <f t="shared" si="265"/>
        <v/>
      </c>
      <c r="F1106" s="34">
        <v>112800</v>
      </c>
      <c r="G1106" s="35">
        <v>132000</v>
      </c>
      <c r="H1106" s="30">
        <v>100600</v>
      </c>
      <c r="I1106" s="30">
        <v>158200</v>
      </c>
      <c r="J1106" s="30"/>
      <c r="K1106" s="31">
        <v>53000</v>
      </c>
      <c r="L1106" s="31"/>
      <c r="M1106" s="31">
        <v>53500</v>
      </c>
      <c r="N1106" s="34">
        <v>54600</v>
      </c>
      <c r="O1106" s="33">
        <v>57300</v>
      </c>
      <c r="P1106" s="31">
        <v>62100</v>
      </c>
      <c r="Q1106" s="36"/>
      <c r="R1106" s="36">
        <v>64100</v>
      </c>
      <c r="S1106" s="142">
        <v>67100</v>
      </c>
      <c r="T1106" s="143">
        <v>78700</v>
      </c>
      <c r="U1106" s="143">
        <v>86000</v>
      </c>
      <c r="V1106" s="143"/>
      <c r="W1106" s="37">
        <v>167300</v>
      </c>
      <c r="X1106" s="37">
        <v>181000</v>
      </c>
      <c r="Y1106" s="31"/>
      <c r="Z1106" s="31"/>
      <c r="AA1106" s="31"/>
      <c r="AB1106" s="31"/>
      <c r="AC1106" s="148"/>
      <c r="AD1106" s="148"/>
      <c r="AE1106" s="3"/>
      <c r="AF1106" s="3"/>
      <c r="AG1106" s="3"/>
      <c r="AH1106" s="3"/>
      <c r="AI1106" s="3"/>
      <c r="AJ1106" s="3"/>
      <c r="AK1106" s="3"/>
      <c r="AL1106" s="3"/>
      <c r="AO1106" s="1" t="str">
        <f t="shared" si="256"/>
        <v/>
      </c>
      <c r="AP1106" s="50"/>
      <c r="AQ1106" s="50" t="str">
        <f t="shared" si="257"/>
        <v/>
      </c>
      <c r="AR1106" s="50"/>
      <c r="AS1106" s="1" t="str">
        <f t="shared" si="258"/>
        <v/>
      </c>
      <c r="AU1106" s="1" t="str">
        <f t="shared" si="259"/>
        <v/>
      </c>
      <c r="AW1106" s="1" t="str">
        <f t="shared" si="260"/>
        <v/>
      </c>
      <c r="AY1106" s="1" t="str">
        <f t="shared" si="261"/>
        <v/>
      </c>
      <c r="BA1106" s="1" t="str">
        <f t="shared" si="262"/>
        <v/>
      </c>
      <c r="BC1106" s="1" t="str">
        <f t="shared" si="263"/>
        <v/>
      </c>
    </row>
    <row r="1107" spans="1:55" hidden="1">
      <c r="A1107" s="3"/>
      <c r="B1107" s="3"/>
      <c r="C1107" s="1" t="str">
        <f t="shared" si="264"/>
        <v/>
      </c>
      <c r="D1107" s="3"/>
      <c r="E1107" s="1" t="str">
        <f t="shared" si="265"/>
        <v/>
      </c>
      <c r="F1107" s="30">
        <v>116200</v>
      </c>
      <c r="G1107" s="35">
        <v>136000</v>
      </c>
      <c r="H1107" s="30">
        <v>103600</v>
      </c>
      <c r="I1107" s="37">
        <v>162900</v>
      </c>
      <c r="J1107" s="37"/>
      <c r="K1107" s="31">
        <v>54600</v>
      </c>
      <c r="L1107" s="31"/>
      <c r="M1107" s="31">
        <v>55100</v>
      </c>
      <c r="N1107" s="31">
        <v>56200</v>
      </c>
      <c r="O1107" s="33">
        <v>59000</v>
      </c>
      <c r="P1107" s="31">
        <v>64000</v>
      </c>
      <c r="Q1107" s="36"/>
      <c r="R1107" s="36">
        <v>66000</v>
      </c>
      <c r="S1107" s="142">
        <v>69100</v>
      </c>
      <c r="T1107" s="143">
        <v>81100</v>
      </c>
      <c r="U1107" s="143">
        <v>88600</v>
      </c>
      <c r="V1107" s="143"/>
      <c r="W1107" s="37">
        <v>172300</v>
      </c>
      <c r="X1107" s="37">
        <v>186400</v>
      </c>
      <c r="Y1107" s="31"/>
      <c r="Z1107" s="31"/>
      <c r="AA1107" s="31"/>
      <c r="AB1107" s="31"/>
      <c r="AC1107" s="148"/>
      <c r="AD1107" s="148"/>
      <c r="AE1107" s="3"/>
      <c r="AF1107" s="3"/>
      <c r="AG1107" s="3"/>
      <c r="AH1107" s="3"/>
      <c r="AI1107" s="3"/>
      <c r="AJ1107" s="3"/>
      <c r="AK1107" s="3"/>
      <c r="AL1107" s="3"/>
      <c r="AO1107" s="1" t="str">
        <f t="shared" si="256"/>
        <v/>
      </c>
      <c r="AP1107" s="50"/>
      <c r="AQ1107" s="50" t="str">
        <f t="shared" si="257"/>
        <v/>
      </c>
      <c r="AR1107" s="50"/>
      <c r="AS1107" s="1" t="str">
        <f t="shared" si="258"/>
        <v/>
      </c>
      <c r="AU1107" s="1" t="str">
        <f t="shared" si="259"/>
        <v/>
      </c>
      <c r="AW1107" s="1" t="str">
        <f t="shared" si="260"/>
        <v/>
      </c>
      <c r="AY1107" s="1" t="str">
        <f t="shared" si="261"/>
        <v/>
      </c>
      <c r="BA1107" s="1" t="str">
        <f t="shared" si="262"/>
        <v/>
      </c>
      <c r="BC1107" s="1" t="str">
        <f t="shared" si="263"/>
        <v/>
      </c>
    </row>
    <row r="1108" spans="1:55" hidden="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N1108" s="50"/>
      <c r="AO1108" s="1" t="str">
        <f t="shared" si="256"/>
        <v/>
      </c>
      <c r="AP1108" s="50"/>
      <c r="AQ1108" s="50" t="str">
        <f t="shared" si="257"/>
        <v/>
      </c>
      <c r="AS1108" s="1" t="str">
        <f t="shared" si="258"/>
        <v/>
      </c>
      <c r="AU1108" s="1" t="str">
        <f t="shared" si="259"/>
        <v/>
      </c>
      <c r="AW1108" s="1" t="str">
        <f t="shared" si="260"/>
        <v/>
      </c>
      <c r="AY1108" s="1" t="str">
        <f t="shared" si="261"/>
        <v/>
      </c>
      <c r="BA1108" s="1" t="str">
        <f t="shared" si="262"/>
        <v/>
      </c>
      <c r="BC1108" s="1" t="str">
        <f t="shared" si="263"/>
        <v/>
      </c>
    </row>
    <row r="1109" spans="1:55" hidden="1"/>
    <row r="1110" spans="1:55" hidden="1"/>
    <row r="1111" spans="1:55" hidden="1">
      <c r="AP1111" s="161" t="e">
        <f>IF(AND($N$29="Fix Pay"),"0",$O$29*$H$5)</f>
        <v>#VALUE!</v>
      </c>
      <c r="AQ1111" s="1" t="str">
        <f>IF(AND($N$29="Fix Pay"),$I$29,$P$29)</f>
        <v/>
      </c>
      <c r="AT1111" s="161" t="e">
        <f>IF(AND($S$29="Fix Pay"),"0",$T$29*$H$5)</f>
        <v>#VALUE!</v>
      </c>
      <c r="AU1111" s="1" t="str">
        <f>IF(AND($S$29="Fix Pay"),$I$29,$U$29)</f>
        <v/>
      </c>
      <c r="AX1111" s="165" t="e">
        <f>IF(AND($X$29="Fix Pay"),"0",$Y$29*$H$5)</f>
        <v>#VALUE!</v>
      </c>
      <c r="AY1111" s="1" t="str">
        <f>IF(AND($X$29="Fix Pay"),$I$29,$Z$29)</f>
        <v/>
      </c>
      <c r="BB1111" s="165" t="e">
        <f>IF(AND($AC$29="Fix Pay"),"0",$AD$29*$H$5)</f>
        <v>#VALUE!</v>
      </c>
      <c r="BC1111" s="1" t="str">
        <f>IF(AND($AC$29="Fix Pay"),$I$29,$AE$29)</f>
        <v/>
      </c>
    </row>
    <row r="1112" spans="1:55" ht="15" hidden="1" customHeight="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40" t="s">
        <v>46</v>
      </c>
      <c r="L1112" s="340"/>
      <c r="M1112" s="340"/>
      <c r="N1112" s="340"/>
      <c r="O1112" s="340"/>
      <c r="P1112" s="340"/>
      <c r="Q1112" s="340"/>
      <c r="R1112" s="340"/>
      <c r="S1112" s="340"/>
      <c r="T1112" s="340"/>
      <c r="U1112" s="340"/>
      <c r="V1112" s="245"/>
      <c r="W1112" s="341" t="s">
        <v>47</v>
      </c>
      <c r="X1112" s="341"/>
      <c r="Y1112" s="341"/>
      <c r="Z1112" s="341"/>
      <c r="AA1112" s="341"/>
      <c r="AB1112" s="341"/>
      <c r="AC1112" s="341"/>
      <c r="AD1112" s="341"/>
      <c r="AE1112" s="342" t="s">
        <v>48</v>
      </c>
      <c r="AF1112" s="342"/>
      <c r="AG1112" s="342"/>
      <c r="AH1112" s="342"/>
      <c r="AI1112" s="342"/>
      <c r="AJ1112" s="3"/>
      <c r="AK1112" s="3"/>
      <c r="AL1112" s="3"/>
      <c r="AO1112" s="1" t="str">
        <f>AQ1112</f>
        <v/>
      </c>
      <c r="AP1112" s="162" t="str">
        <f>IF(AND($O$29=""),"",ROUND(AP1111,0))</f>
        <v/>
      </c>
      <c r="AQ1112" s="50" t="str">
        <f>IF($AQ$1111=4200,F1115,IF($AQ$1111=4800,G1115,IF($AQ$1111="5400A",I1115,IF($AQ$1111=3600,H1115,IF($AQ$1111=1700,K1115,IF($AQ$1111=1750,M1115,IF($AQ$1111=1900,N1115,IF($AQ$1111=2000,O1115,IF($AQ$1111="2400A",P1115,IF($AQ$1111="2400B",R1115,IF($AQ$1111="2400C",S1115,IF($AQ$1111="2800A",T1115,IF($AQ$1111="2800B",U1115,IF($AQ$1111="5400B",W1115,IF($AQ$1111=6000,X1115,IF($AQ$1111=6600,Y1115,IF($AQ$1111=6800,Z1115,IF($AQ$1111=7200,AB1115,IF($AQ$1111=7600,AC1115,IF($AQ$1111=8200,AD1115,IF($AQ$1111=8700,AE1115,IF($AQ$1111=8900,AG1115,IF($AQ$1111=9500,AH1115,IF($AQ$1111=10000,AI1115,""))))))))))))))))))))))))</f>
        <v/>
      </c>
      <c r="AR1112" s="50"/>
      <c r="AS1112" s="1" t="str">
        <f>AU1112</f>
        <v/>
      </c>
      <c r="AT1112" s="162" t="str">
        <f>IF(AND($T$29=""),"",ROUND(AT1111,0))</f>
        <v/>
      </c>
      <c r="AU1112" s="1" t="str">
        <f>IF($AU$1111=4200,F1115,IF($AU$1111=4800,G1115,IF($AU$1111="5400A",I1115,IF($AU$1111=3600,H1115,IF($AU$1111=1700,K1115,IF($AU$1111=1750,M1115,IF($AU$1111=1900,N1115,IF($AU$1111=2000,O1115,IF($AU$1111="2400A",P1115,IF($AU$1111="2400B",R1115,IF($AU$1111="2400C",S1115,IF($AU$1111="2800A",T1115,IF($AU$1111="2800B",U1115,IF($AU$1111="5400B",W1115,IF($AU$1111=6000,X1115,IF($AU$1111=6600,Y1115,IF($AU$1111=6800,Z1115,IF($AU$1111=7200,AB1115,IF($AU$1111=7600,AC1115,IF($AU$1111=8200,AD1115,IF($AU$1111=8700,AE1115,IF($AU$1111=8900,AG1115,IF($AU$1111=9500,AH1115,IF($AU$1111=10000,AI1115,""))))))))))))))))))))))))</f>
        <v/>
      </c>
      <c r="AW1112" s="1" t="str">
        <f>AY1112</f>
        <v/>
      </c>
      <c r="AX1112" s="162" t="str">
        <f>IF(AND($Y$29=""),"",ROUND(AX1111,0))</f>
        <v/>
      </c>
      <c r="AY1112" s="1" t="str">
        <f>IF($AY$1111=4200,F1115,IF($AY$1111=4800,G1115,IF($AY$1111="5400A",I1115,IF($AY$1111=3600,H1115,IF($AY$1111=1700,K1115,IF($AY$1111=1750,M1115,IF($AY$1111=1900,N1115,IF($AY$1111=2000,O1115,IF($AY$1111="2400A",P1115,IF($AY$1111="2400B",R1115,IF($AY$1111="2400C",S1115,IF($AY$1111="2800A",T1115,IF($AY$1111="2800B",U1115,IF($AY$1111="5400B",W1115,IF($AY$1111=6000,X1115,IF($AY$1111=6600,Y1115,IF($AY$1111=6800,Z1115,IF($AY$1111=7200,AB1115,IF($AY$1111=7600,AC1115,IF($AY$1111=8200,AD1115,IF($AY$1111=8700,AE1115,IF($AY$1111=8900,AG1115,IF($AY$1111=9500,AH1115,IF($AY$1111=10000,AI1115,""))))))))))))))))))))))))</f>
        <v/>
      </c>
      <c r="BA1112" s="1" t="str">
        <f>BC1112</f>
        <v/>
      </c>
      <c r="BB1112" s="162" t="str">
        <f>IF(AND($AD$29=""),"",ROUND(BB1111,0))</f>
        <v/>
      </c>
      <c r="BC1112" s="1" t="str">
        <f>IF($BC$1111=4200,F1115,IF($BC$1111=4800,G1115,IF($BC$1111="5400A",I1115,IF($BC$1111=3600,H1115,IF($BC$1111=1700,K1115,IF($BC$1111=1750,M1115,IF($BC$1111=1900,N1115,IF($BC$1111=2000,O1115,IF($BC$1111="2400A",P1115,IF($BC$1111="2400B",R1115,IF($BC$1111="2400C",S1115,IF($BC$1111="2800A",T1115,IF($BC$1111="2800B",U1115,IF($BC$1111="5400B",W1115,IF($BC$1111=6000,X1115,IF($BC$1111=6600,Y1115,IF($BC$1111=6800,Z1115,IF($BC$1111=7200,AB1115,IF($BC$1111=7600,AC1115,IF($BC$1111=8200,AD1115,IF($BC$1111=8700,AE1115,IF($BC$1111=8900,AG1115,IF($BC$1111=9500,AH1115,IF($BC$1111=10000,AI1115,""))))))))))))))))))))))))</f>
        <v/>
      </c>
    </row>
    <row r="1113" spans="1:55" ht="15" hidden="1" customHeight="1">
      <c r="E1113" s="1">
        <f>IF(AND(F29="Fix Pay"),I29,I29)</f>
        <v>0</v>
      </c>
      <c r="F1113" s="5"/>
      <c r="G1113" s="344" t="s">
        <v>45</v>
      </c>
      <c r="H1113" s="344"/>
      <c r="I1113" s="6"/>
      <c r="J1113" s="42"/>
      <c r="K1113" s="28">
        <v>1700</v>
      </c>
      <c r="L1113" s="28"/>
      <c r="M1113" s="28">
        <v>1750</v>
      </c>
      <c r="N1113" s="141">
        <v>1900</v>
      </c>
      <c r="O1113" s="39">
        <v>2000</v>
      </c>
      <c r="P1113" s="39" t="s">
        <v>74</v>
      </c>
      <c r="Q1113" s="39"/>
      <c r="R1113" s="39" t="s">
        <v>75</v>
      </c>
      <c r="S1113" s="39" t="s">
        <v>76</v>
      </c>
      <c r="T1113" s="40" t="s">
        <v>77</v>
      </c>
      <c r="U1113" s="40" t="s">
        <v>78</v>
      </c>
      <c r="V1113" s="40"/>
      <c r="W1113" s="38" t="s">
        <v>80</v>
      </c>
      <c r="X1113" s="38">
        <v>6000</v>
      </c>
      <c r="Y1113" s="39">
        <v>6600</v>
      </c>
      <c r="Z1113" s="39">
        <v>6800</v>
      </c>
      <c r="AA1113" s="39"/>
      <c r="AB1113" s="39">
        <v>7200</v>
      </c>
      <c r="AC1113" s="38">
        <v>7600</v>
      </c>
      <c r="AD1113" s="38">
        <v>8200</v>
      </c>
      <c r="AE1113" s="39">
        <v>8700</v>
      </c>
      <c r="AF1113" s="39"/>
      <c r="AG1113" s="39">
        <v>8900</v>
      </c>
      <c r="AH1113" s="39">
        <v>9500</v>
      </c>
      <c r="AI1113" s="40">
        <v>10000</v>
      </c>
      <c r="AJ1113" s="3"/>
      <c r="AK1113" s="3"/>
      <c r="AL1113" s="3"/>
      <c r="AO1113" s="1" t="str">
        <f t="shared" ref="AO1113:AO1155" si="266">AQ1113</f>
        <v/>
      </c>
      <c r="AP1113" s="163" t="str">
        <f>IF(AND(AP1112&lt;=AQ1112),AQ1112,INDEX(AO1112:AO1157,MATCH(AP1112,AQ1112:AQ1157)+(LOOKUP(AP1112,AQ1112:AQ1157)&lt;&gt;AP1112)))</f>
        <v/>
      </c>
      <c r="AQ1113" s="50" t="str">
        <f t="shared" ref="AQ1113:AQ1155" si="267">IF($AQ$1111=4200,F1116,IF($AQ$1111=4800,G1116,IF($AQ$1111="5400A",I1116,IF($AQ$1111=3600,H1116,IF($AQ$1111=1700,K1116,IF($AQ$1111=1750,M1116,IF($AQ$1111=1900,N1116,IF($AQ$1111=2000,O1116,IF($AQ$1111="2400A",P1116,IF($AQ$1111="2400B",R1116,IF($AQ$1111="2400C",S1116,IF($AQ$1111="2800A",T1116,IF($AQ$1111="2800B",U1116,IF($AQ$1111="5400B",W1116,IF($AQ$1111=6000,X1116,IF($AQ$1111=6600,Y1116,IF($AQ$1111=6800,Z1116,IF($AQ$1111=7200,AB1116,IF($AQ$1111=7600,AC1116,IF($AQ$1111=8200,AD1116,IF($AQ$1111=8700,AE1116,IF($AQ$1111=8900,AG1116,IF($AQ$1111=9500,AH1116,IF($AQ$1111=10000,AI1116,""))))))))))))))))))))))))</f>
        <v/>
      </c>
      <c r="AR1113" s="50"/>
      <c r="AS1113" s="1" t="str">
        <f t="shared" ref="AS1113:AS1155" si="268">AU1113</f>
        <v/>
      </c>
      <c r="AT1113" s="163" t="str">
        <f>IF(AND(AT1112&lt;=AU1112),AU1112,INDEX(AS1112:AS1157,MATCH(AT1112,AU1112:AU1157)+(LOOKUP(AT1112,AU1112:AU1157)&lt;&gt;AT1112)))</f>
        <v/>
      </c>
      <c r="AU1113" s="1" t="str">
        <f t="shared" ref="AU1113:AU1155" si="269">IF($AU$1111=4200,F1116,IF($AU$1111=4800,G1116,IF($AU$1111="5400A",I1116,IF($AU$1111=3600,H1116,IF($AU$1111=1700,K1116,IF($AU$1111=1750,M1116,IF($AU$1111=1900,N1116,IF($AU$1111=2000,O1116,IF($AU$1111="2400A",P1116,IF($AU$1111="2400B",R1116,IF($AU$1111="2400C",S1116,IF($AU$1111="2800A",T1116,IF($AU$1111="2800B",U1116,IF($AU$1111="5400B",W1116,IF($AU$1111=6000,X1116,IF($AU$1111=6600,Y1116,IF($AU$1111=6800,Z1116,IF($AU$1111=7200,AB1116,IF($AU$1111=7600,AC1116,IF($AU$1111=8200,AD1116,IF($AU$1111=8700,AE1116,IF($AU$1111=8900,AG1116,IF($AU$1111=9500,AH1116,IF($AU$1111=10000,AI1116,""))))))))))))))))))))))))</f>
        <v/>
      </c>
      <c r="AW1113" s="1" t="str">
        <f t="shared" ref="AW1113:AW1155" si="270">AY1113</f>
        <v/>
      </c>
      <c r="AX1113" s="163" t="str">
        <f>IF(AND(AX1112&lt;=AY1112),AY1112,INDEX(AW1112:AW1157,MATCH(AX1112,AY1112:AY1157)+(LOOKUP(AX1112,AY1112:AY1157)&lt;&gt;AX1112)))</f>
        <v/>
      </c>
      <c r="AY1113" s="1" t="str">
        <f t="shared" ref="AY1113:AY1155" si="271">IF($AY$1111=4200,F1116,IF($AY$1111=4800,G1116,IF($AY$1111="5400A",I1116,IF($AY$1111=3600,H1116,IF($AY$1111=1700,K1116,IF($AY$1111=1750,M1116,IF($AY$1111=1900,N1116,IF($AY$1111=2000,O1116,IF($AY$1111="2400A",P1116,IF($AY$1111="2400B",R1116,IF($AY$1111="2400C",S1116,IF($AY$1111="2800A",T1116,IF($AY$1111="2800B",U1116,IF($AY$1111="5400B",W1116,IF($AY$1111=6000,X1116,IF($AY$1111=6600,Y1116,IF($AY$1111=6800,Z1116,IF($AY$1111=7200,AB1116,IF($AY$1111=7600,AC1116,IF($AY$1111=8200,AD1116,IF($AY$1111=8700,AE1116,IF($AY$1111=8900,AG1116,IF($AY$1111=9500,AH1116,IF($AY$1111=10000,AI1116,""))))))))))))))))))))))))</f>
        <v/>
      </c>
      <c r="BA1113" s="1" t="str">
        <f t="shared" ref="BA1113:BA1155" si="272">BC1113</f>
        <v/>
      </c>
      <c r="BB1113" s="163" t="str">
        <f>IF(AND(BB1112&lt;=BC1112),BC1112,INDEX(BA1112:BA1157,MATCH(BB1112,BC1112:BC1157)+(LOOKUP(BB1112,BC1112:BC1157)&lt;&gt;BB1112)))</f>
        <v/>
      </c>
      <c r="BC1113" s="1" t="str">
        <f t="shared" ref="BC1113:BC1155" si="273">IF($BC$1111=4200,F1116,IF($BC$1111=4800,G1116,IF($BC$1111="5400A",I1116,IF($BC$1111=3600,H1116,IF($BC$1111=1700,K1116,IF($BC$1111=1750,M1116,IF($BC$1111=1900,N1116,IF($BC$1111=2000,O1116,IF($BC$1111="2400A",P1116,IF($BC$1111="2400B",R1116,IF($BC$1111="2400C",S1116,IF($BC$1111="2800A",T1116,IF($BC$1111="2800B",U1116,IF($BC$1111="5400B",W1116,IF($BC$1111=6000,X1116,IF($BC$1111=6600,Y1116,IF($BC$1111=6800,Z1116,IF($BC$1111=7200,AB1116,IF($BC$1111=7600,AC1116,IF($BC$1111=8200,AD1116,IF($BC$1111=8700,AE1116,IF($BC$1111=8900,AG1116,IF($BC$1111=9500,AH1116,IF($BC$1111=10000,AI1116,""))))))))))))))))))))))))</f>
        <v/>
      </c>
    </row>
    <row r="1114" spans="1:55" ht="15" hidden="1" customHeight="1">
      <c r="B1114" s="160">
        <v>23</v>
      </c>
      <c r="D1114" s="150">
        <f>IF(AND(F29="Fix Pay"),"0",H29*H$5)</f>
        <v>0</v>
      </c>
      <c r="F1114" s="7">
        <v>4200</v>
      </c>
      <c r="G1114" s="8">
        <v>4800</v>
      </c>
      <c r="H1114" s="8">
        <v>3600</v>
      </c>
      <c r="I1114" s="9" t="s">
        <v>79</v>
      </c>
      <c r="J1114" s="42"/>
      <c r="K1114" s="29">
        <v>1</v>
      </c>
      <c r="L1114" s="29"/>
      <c r="M1114" s="29">
        <v>2</v>
      </c>
      <c r="N1114" s="29">
        <v>3</v>
      </c>
      <c r="O1114" s="29">
        <v>4</v>
      </c>
      <c r="P1114" s="29">
        <v>5</v>
      </c>
      <c r="Q1114" s="29"/>
      <c r="R1114" s="29">
        <v>6</v>
      </c>
      <c r="S1114" s="29">
        <v>7</v>
      </c>
      <c r="T1114" s="29">
        <v>8</v>
      </c>
      <c r="U1114" s="29">
        <v>9</v>
      </c>
      <c r="V1114" s="29"/>
      <c r="W1114" s="29">
        <v>14</v>
      </c>
      <c r="X1114" s="29">
        <v>15</v>
      </c>
      <c r="Y1114" s="29">
        <v>16</v>
      </c>
      <c r="Z1114" s="29">
        <v>17</v>
      </c>
      <c r="AA1114" s="29"/>
      <c r="AB1114" s="29">
        <v>18</v>
      </c>
      <c r="AC1114" s="39">
        <v>19</v>
      </c>
      <c r="AD1114" s="39">
        <v>20</v>
      </c>
      <c r="AE1114" s="39">
        <v>21</v>
      </c>
      <c r="AF1114" s="39"/>
      <c r="AG1114" s="39">
        <v>22</v>
      </c>
      <c r="AH1114" s="39">
        <v>23</v>
      </c>
      <c r="AI1114" s="39">
        <v>24</v>
      </c>
      <c r="AJ1114" s="3"/>
      <c r="AK1114" s="3"/>
      <c r="AL1114" s="3"/>
      <c r="AO1114" s="1" t="str">
        <f t="shared" si="266"/>
        <v/>
      </c>
      <c r="AP1114" s="250"/>
      <c r="AQ1114" s="50" t="str">
        <f t="shared" si="267"/>
        <v/>
      </c>
      <c r="AR1114" s="50"/>
      <c r="AS1114" s="1" t="str">
        <f t="shared" si="268"/>
        <v/>
      </c>
      <c r="AT1114" s="250"/>
      <c r="AU1114" s="1" t="str">
        <f t="shared" si="269"/>
        <v/>
      </c>
      <c r="AW1114" s="1" t="str">
        <f t="shared" si="270"/>
        <v/>
      </c>
      <c r="AX1114" s="151"/>
      <c r="AY1114" s="1" t="str">
        <f t="shared" si="271"/>
        <v/>
      </c>
      <c r="BA1114" s="1" t="str">
        <f t="shared" si="272"/>
        <v/>
      </c>
      <c r="BB1114" s="151"/>
      <c r="BC1114" s="1" t="str">
        <f t="shared" si="273"/>
        <v/>
      </c>
    </row>
    <row r="1115" spans="1:55" ht="15" hidden="1" customHeight="1">
      <c r="C1115" s="1" t="str">
        <f t="shared" ref="C1115:C1154" si="274">E1115</f>
        <v/>
      </c>
      <c r="D1115" s="151">
        <f>IF(AND(H1079=""),"",ROUND(D1114,0))</f>
        <v>0</v>
      </c>
      <c r="E1115" s="1" t="str">
        <f t="shared" ref="E1115:E1154" si="275">IF($E$1113=4200,F1115,IF($E$1113=4800,G1115,IF($E$1113="5400A",I1115,IF($E$1113=3600,H1115,IF($E$1113=1700,K1115,IF($E$1113=1750,M1115,IF($E$1113=1900,N1115,IF($E$1113=2000,O1115,IF($E$1113="2400A",P1115,IF($E$1113="2400B",R1115,IF($E$1113="2400C",S1115,IF($E$1113="2800A",T1115,IF($E$1113="2800B",U1115,IF($E$1113="5400B",W1115,IF($E$1113=6000,X1115,IF($E$1113=6600,Y1115,IF($E$1113=6800,Z1115,IF($E$1113=7200,AB1115,IF($E$1113=7600,AC1115,IF($E$1113=8200,AD1115,IF($E$1113=8700,AE1115,IF($E$1113=8900,AG1115,IF($E$1113=9500,AH1115,IF($E$1113=10000,AI1115,""))))))))))))))))))))))))</f>
        <v/>
      </c>
      <c r="F1115" s="1">
        <v>26500</v>
      </c>
      <c r="G1115" s="1">
        <v>31100</v>
      </c>
      <c r="H1115" s="1">
        <v>23700</v>
      </c>
      <c r="I1115" s="1">
        <v>39300</v>
      </c>
      <c r="K1115" s="30">
        <v>12400</v>
      </c>
      <c r="L1115" s="30"/>
      <c r="M1115" s="30">
        <v>12600</v>
      </c>
      <c r="N1115" s="31">
        <v>12800</v>
      </c>
      <c r="O1115" s="30">
        <v>13500</v>
      </c>
      <c r="P1115" s="31">
        <v>14600</v>
      </c>
      <c r="Q1115" s="36"/>
      <c r="R1115" s="36">
        <v>15100</v>
      </c>
      <c r="S1115" s="142">
        <v>15700</v>
      </c>
      <c r="T1115" s="143">
        <v>18500</v>
      </c>
      <c r="U1115" s="143">
        <v>20100</v>
      </c>
      <c r="V1115" s="143"/>
      <c r="W1115" s="34">
        <v>39300</v>
      </c>
      <c r="X1115" s="34">
        <v>42500</v>
      </c>
      <c r="Y1115" s="31">
        <v>47200</v>
      </c>
      <c r="Z1115" s="31">
        <v>49700</v>
      </c>
      <c r="AA1115" s="31"/>
      <c r="AB1115" s="31">
        <v>52800</v>
      </c>
      <c r="AC1115" s="31">
        <v>58000</v>
      </c>
      <c r="AD1115" s="31">
        <v>62300</v>
      </c>
      <c r="AE1115" s="30">
        <v>86200</v>
      </c>
      <c r="AF1115" s="30"/>
      <c r="AG1115" s="30">
        <v>90800</v>
      </c>
      <c r="AH1115" s="30">
        <v>102100</v>
      </c>
      <c r="AI1115" s="37">
        <v>104200</v>
      </c>
      <c r="AJ1115" s="3"/>
      <c r="AK1115" s="3"/>
      <c r="AL1115" s="3"/>
      <c r="AO1115" s="1" t="str">
        <f t="shared" si="266"/>
        <v/>
      </c>
      <c r="AP1115" s="164" t="str">
        <f>IF(AND($N$29="Fix Pay"),AQ1112,AP1113)</f>
        <v/>
      </c>
      <c r="AQ1115" s="50" t="str">
        <f t="shared" si="267"/>
        <v/>
      </c>
      <c r="AR1115" s="50"/>
      <c r="AS1115" s="1" t="str">
        <f t="shared" si="268"/>
        <v/>
      </c>
      <c r="AT1115" s="164" t="str">
        <f>IF(AND($S$29="Fix Pay"),AU1112,AT1113)</f>
        <v/>
      </c>
      <c r="AU1115" s="1" t="str">
        <f t="shared" si="269"/>
        <v/>
      </c>
      <c r="AW1115" s="1" t="str">
        <f t="shared" si="270"/>
        <v/>
      </c>
      <c r="AX1115" s="164" t="str">
        <f>IF(AND($X$29="Fix Pay"),AY1112,AX1113)</f>
        <v/>
      </c>
      <c r="AY1115" s="1" t="str">
        <f t="shared" si="271"/>
        <v/>
      </c>
      <c r="BA1115" s="1" t="str">
        <f t="shared" si="272"/>
        <v/>
      </c>
      <c r="BB1115" s="164" t="str">
        <f>IF(AND($AC$29="Fix Pay"),BC1112,BB1113)</f>
        <v/>
      </c>
      <c r="BC1115" s="1" t="str">
        <f t="shared" si="273"/>
        <v/>
      </c>
    </row>
    <row r="1116" spans="1:55" ht="15" hidden="1" customHeight="1">
      <c r="C1116" s="1" t="str">
        <f t="shared" si="274"/>
        <v/>
      </c>
      <c r="D1116" s="151" t="str">
        <f>IF(AND(D1115&lt;=E1115),E1115,INDEX($C$1115:$C$1154,MATCH(D1115,$E$1115:$E$1154)+(LOOKUP(D1115,$E$1115:$E$1154)&lt;&gt;D1115)))</f>
        <v/>
      </c>
      <c r="E1116" s="1" t="str">
        <f t="shared" si="275"/>
        <v/>
      </c>
      <c r="F1116" s="1">
        <v>37800</v>
      </c>
      <c r="G1116" s="1">
        <v>44300</v>
      </c>
      <c r="H1116" s="1">
        <v>33800</v>
      </c>
      <c r="I1116" s="1">
        <v>53100</v>
      </c>
      <c r="K1116" s="30">
        <v>17700</v>
      </c>
      <c r="L1116" s="30"/>
      <c r="M1116" s="30">
        <v>17900</v>
      </c>
      <c r="N1116" s="31">
        <v>18200</v>
      </c>
      <c r="O1116" s="30">
        <v>19200</v>
      </c>
      <c r="P1116" s="31">
        <v>20800</v>
      </c>
      <c r="Q1116" s="36"/>
      <c r="R1116" s="36">
        <v>21500</v>
      </c>
      <c r="S1116" s="142">
        <v>22400</v>
      </c>
      <c r="T1116" s="143">
        <v>25300</v>
      </c>
      <c r="U1116" s="143">
        <v>28700</v>
      </c>
      <c r="V1116" s="143"/>
      <c r="W1116" s="34">
        <v>56100</v>
      </c>
      <c r="X1116" s="34">
        <v>60700</v>
      </c>
      <c r="Y1116" s="31">
        <v>67300</v>
      </c>
      <c r="Z1116" s="31">
        <v>71000</v>
      </c>
      <c r="AA1116" s="31"/>
      <c r="AB1116" s="31">
        <v>75300</v>
      </c>
      <c r="AC1116" s="31">
        <v>79900</v>
      </c>
      <c r="AD1116" s="31">
        <v>88900</v>
      </c>
      <c r="AE1116" s="30">
        <v>123100</v>
      </c>
      <c r="AF1116" s="30"/>
      <c r="AG1116" s="30">
        <v>129700</v>
      </c>
      <c r="AH1116" s="30">
        <v>145800</v>
      </c>
      <c r="AI1116" s="37">
        <v>148800</v>
      </c>
      <c r="AJ1116" s="3"/>
      <c r="AK1116" s="3"/>
      <c r="AL1116" s="3"/>
      <c r="AO1116" s="1" t="str">
        <f t="shared" si="266"/>
        <v/>
      </c>
      <c r="AP1116" s="250"/>
      <c r="AQ1116" s="50" t="str">
        <f t="shared" si="267"/>
        <v/>
      </c>
      <c r="AR1116" s="50"/>
      <c r="AS1116" s="1" t="str">
        <f t="shared" si="268"/>
        <v/>
      </c>
      <c r="AT1116" s="250"/>
      <c r="AU1116" s="1" t="str">
        <f t="shared" si="269"/>
        <v/>
      </c>
      <c r="AW1116" s="1" t="str">
        <f t="shared" si="270"/>
        <v/>
      </c>
      <c r="AX1116" s="151"/>
      <c r="AY1116" s="1" t="str">
        <f t="shared" si="271"/>
        <v/>
      </c>
      <c r="BA1116" s="1" t="str">
        <f t="shared" si="272"/>
        <v/>
      </c>
      <c r="BB1116" s="151"/>
      <c r="BC1116" s="1" t="str">
        <f t="shared" si="273"/>
        <v/>
      </c>
    </row>
    <row r="1117" spans="1:55" ht="15" hidden="1" customHeight="1">
      <c r="C1117" s="1" t="str">
        <f t="shared" si="274"/>
        <v/>
      </c>
      <c r="D1117" s="152" t="str">
        <f>IF(AND(D1115&lt;=E1115),E1115,INDEX($C$1115:$C$1134,MATCH(D1115,$E$1115:$E$1134)+(LOOKUP(D1115,$E$1115:$E$1134)&lt;&gt;D1115)))</f>
        <v/>
      </c>
      <c r="E1117" s="1" t="str">
        <f t="shared" si="275"/>
        <v/>
      </c>
      <c r="F1117" s="1">
        <v>38900</v>
      </c>
      <c r="G1117" s="1">
        <v>45600</v>
      </c>
      <c r="H1117" s="1">
        <v>34800</v>
      </c>
      <c r="I1117" s="1">
        <v>54700</v>
      </c>
      <c r="K1117" s="31">
        <v>18200</v>
      </c>
      <c r="L1117" s="31"/>
      <c r="M1117" s="31">
        <v>18400</v>
      </c>
      <c r="N1117" s="31">
        <v>18700</v>
      </c>
      <c r="O1117" s="31">
        <v>19800</v>
      </c>
      <c r="P1117" s="31">
        <v>21400</v>
      </c>
      <c r="Q1117" s="36"/>
      <c r="R1117" s="36">
        <v>22100</v>
      </c>
      <c r="S1117" s="142">
        <v>23100</v>
      </c>
      <c r="T1117" s="143">
        <v>27100</v>
      </c>
      <c r="U1117" s="143">
        <v>29600</v>
      </c>
      <c r="V1117" s="143"/>
      <c r="W1117" s="34">
        <v>57800</v>
      </c>
      <c r="X1117" s="34">
        <v>62500</v>
      </c>
      <c r="Y1117" s="31">
        <v>69300</v>
      </c>
      <c r="Z1117" s="31">
        <v>73100</v>
      </c>
      <c r="AA1117" s="31"/>
      <c r="AB1117" s="31">
        <v>77600</v>
      </c>
      <c r="AC1117" s="31">
        <v>82300</v>
      </c>
      <c r="AD1117" s="31">
        <v>91600</v>
      </c>
      <c r="AE1117" s="30">
        <v>126800</v>
      </c>
      <c r="AF1117" s="30"/>
      <c r="AG1117" s="30">
        <v>133600</v>
      </c>
      <c r="AH1117" s="30">
        <v>150200</v>
      </c>
      <c r="AI1117" s="37">
        <v>153300</v>
      </c>
      <c r="AJ1117" s="3"/>
      <c r="AK1117" s="3"/>
      <c r="AL1117" s="3"/>
      <c r="AO1117" s="1" t="str">
        <f t="shared" si="266"/>
        <v/>
      </c>
      <c r="AP1117" s="250"/>
      <c r="AQ1117" s="50" t="str">
        <f t="shared" si="267"/>
        <v/>
      </c>
      <c r="AR1117" s="50"/>
      <c r="AS1117" s="1" t="str">
        <f t="shared" si="268"/>
        <v/>
      </c>
      <c r="AT1117" s="250"/>
      <c r="AU1117" s="1" t="str">
        <f t="shared" si="269"/>
        <v/>
      </c>
      <c r="AW1117" s="1" t="str">
        <f t="shared" si="270"/>
        <v/>
      </c>
      <c r="AX1117" s="151"/>
      <c r="AY1117" s="1" t="str">
        <f t="shared" si="271"/>
        <v/>
      </c>
      <c r="BA1117" s="1" t="str">
        <f t="shared" si="272"/>
        <v/>
      </c>
      <c r="BB1117" s="151"/>
      <c r="BC1117" s="1" t="str">
        <f t="shared" si="273"/>
        <v/>
      </c>
    </row>
    <row r="1118" spans="1:55" ht="15" hidden="1" customHeight="1">
      <c r="A1118" s="1" t="s">
        <v>229</v>
      </c>
      <c r="C1118" s="1" t="str">
        <f t="shared" si="274"/>
        <v/>
      </c>
      <c r="D1118" s="153" t="str">
        <f>IF(AND(C$6="Fix Pay"),E1115,D1116)</f>
        <v/>
      </c>
      <c r="E1118" s="1" t="str">
        <f t="shared" si="275"/>
        <v/>
      </c>
      <c r="F1118" s="1">
        <v>40100</v>
      </c>
      <c r="G1118" s="1">
        <v>47000</v>
      </c>
      <c r="H1118" s="1">
        <v>35800</v>
      </c>
      <c r="I1118" s="1">
        <v>56300</v>
      </c>
      <c r="K1118" s="31">
        <v>18700</v>
      </c>
      <c r="L1118" s="31"/>
      <c r="M1118" s="31">
        <v>19000</v>
      </c>
      <c r="N1118" s="30">
        <v>19300</v>
      </c>
      <c r="O1118" s="34">
        <v>20400</v>
      </c>
      <c r="P1118" s="30">
        <v>22000</v>
      </c>
      <c r="Q1118" s="35"/>
      <c r="R1118" s="35">
        <v>22800</v>
      </c>
      <c r="S1118" s="142">
        <v>23800</v>
      </c>
      <c r="T1118" s="144">
        <v>27900</v>
      </c>
      <c r="U1118" s="144">
        <v>30500</v>
      </c>
      <c r="V1118" s="144"/>
      <c r="W1118" s="34">
        <v>59500</v>
      </c>
      <c r="X1118" s="34">
        <v>64400</v>
      </c>
      <c r="Y1118" s="31">
        <v>71400</v>
      </c>
      <c r="Z1118" s="31">
        <v>75300</v>
      </c>
      <c r="AA1118" s="31"/>
      <c r="AB1118" s="31">
        <v>79900</v>
      </c>
      <c r="AC1118" s="31">
        <v>84800</v>
      </c>
      <c r="AD1118" s="31">
        <v>94300</v>
      </c>
      <c r="AE1118" s="30">
        <v>130600</v>
      </c>
      <c r="AF1118" s="30"/>
      <c r="AG1118" s="37">
        <v>137600</v>
      </c>
      <c r="AH1118" s="37">
        <v>154700</v>
      </c>
      <c r="AI1118" s="30">
        <v>157900</v>
      </c>
      <c r="AJ1118" s="3"/>
      <c r="AK1118" s="3"/>
      <c r="AL1118" s="3"/>
      <c r="AO1118" s="1" t="str">
        <f t="shared" si="266"/>
        <v/>
      </c>
      <c r="AP1118" s="155" t="str">
        <f>IF(AND(AP1112&lt;=AQ1112),AQ1112,INDEX(AO1112:AO1132,MATCH(AP1112,AQ1112:AQ1132)+(LOOKUP(AP1112,AQ1112:AQ1132)&lt;&gt;AP1112)))</f>
        <v/>
      </c>
      <c r="AQ1118" s="50" t="str">
        <f t="shared" si="267"/>
        <v/>
      </c>
      <c r="AR1118" s="50"/>
      <c r="AS1118" s="1" t="str">
        <f t="shared" si="268"/>
        <v/>
      </c>
      <c r="AT1118" s="155" t="str">
        <f>IF(AND(AT1112&lt;=AU1112),AU1112,INDEX(AS1112:AS1132,MATCH(AT1112,AU1112:AU1132)+(LOOKUP(AT1112,AU1112:AU1132)&lt;&gt;AT1112)))</f>
        <v/>
      </c>
      <c r="AU1118" s="1" t="str">
        <f t="shared" si="269"/>
        <v/>
      </c>
      <c r="AW1118" s="1" t="str">
        <f t="shared" si="270"/>
        <v/>
      </c>
      <c r="AX1118" s="155" t="str">
        <f>IF(AND(AX1112&lt;=AY1112),AY1112,INDEX(AW1112:AW1132,MATCH(AX1112,AY1112:AY1132)+(LOOKUP(AX1112,AY1112:AY1132)&lt;&gt;AX1112)))</f>
        <v/>
      </c>
      <c r="AY1118" s="1" t="str">
        <f t="shared" si="271"/>
        <v/>
      </c>
      <c r="BA1118" s="1" t="str">
        <f t="shared" si="272"/>
        <v/>
      </c>
      <c r="BB1118" s="155" t="str">
        <f>IF(AND(BB1112&lt;=BC1112),BC1112,INDEX(BA1112:BA1132,MATCH(BB1112,BC1112:BC1132)+(LOOKUP(BB1112,BC1112:BC1132)&lt;&gt;BB1112)))</f>
        <v/>
      </c>
      <c r="BC1118" s="1" t="str">
        <f t="shared" si="273"/>
        <v/>
      </c>
    </row>
    <row r="1119" spans="1:55" ht="15" hidden="1" customHeight="1">
      <c r="A1119" s="1" t="s">
        <v>230</v>
      </c>
      <c r="C1119" s="1" t="str">
        <f t="shared" si="274"/>
        <v/>
      </c>
      <c r="D1119" s="154" t="str">
        <f>IF(E$29=A$51,D1118,IF(E$29=A$52,D1118,IF(E$29=A$53,D1118,IF(E$29=A$54,D1117,""))))</f>
        <v/>
      </c>
      <c r="E1119" s="1" t="str">
        <f t="shared" si="275"/>
        <v/>
      </c>
      <c r="F1119" s="1">
        <v>41300</v>
      </c>
      <c r="G1119" s="1">
        <v>48400</v>
      </c>
      <c r="H1119" s="1">
        <v>36900</v>
      </c>
      <c r="I1119" s="1">
        <v>58000</v>
      </c>
      <c r="K1119" s="31">
        <v>19300</v>
      </c>
      <c r="L1119" s="31"/>
      <c r="M1119" s="31">
        <v>19600</v>
      </c>
      <c r="N1119" s="30">
        <v>19900</v>
      </c>
      <c r="O1119" s="34">
        <v>21000</v>
      </c>
      <c r="P1119" s="31">
        <v>22700</v>
      </c>
      <c r="Q1119" s="36"/>
      <c r="R1119" s="36">
        <v>23500</v>
      </c>
      <c r="S1119" s="142">
        <v>24500</v>
      </c>
      <c r="T1119" s="143">
        <v>28700</v>
      </c>
      <c r="U1119" s="143">
        <v>31400</v>
      </c>
      <c r="V1119" s="143"/>
      <c r="W1119" s="31">
        <v>61300</v>
      </c>
      <c r="X1119" s="31">
        <v>66300</v>
      </c>
      <c r="Y1119" s="31">
        <v>73500</v>
      </c>
      <c r="Z1119" s="31">
        <v>77600</v>
      </c>
      <c r="AA1119" s="31"/>
      <c r="AB1119" s="31">
        <v>82300</v>
      </c>
      <c r="AC1119" s="31">
        <v>87300</v>
      </c>
      <c r="AD1119" s="31">
        <v>97100</v>
      </c>
      <c r="AE1119" s="34">
        <v>134500</v>
      </c>
      <c r="AF1119" s="34"/>
      <c r="AG1119" s="37">
        <v>141700</v>
      </c>
      <c r="AH1119" s="37">
        <v>159300</v>
      </c>
      <c r="AI1119" s="30">
        <v>162600</v>
      </c>
      <c r="AJ1119" s="3"/>
      <c r="AK1119" s="3"/>
      <c r="AL1119" s="3"/>
      <c r="AO1119" s="1" t="str">
        <f t="shared" si="266"/>
        <v/>
      </c>
      <c r="AP1119" s="50"/>
      <c r="AQ1119" s="50" t="str">
        <f t="shared" si="267"/>
        <v/>
      </c>
      <c r="AR1119" s="50"/>
      <c r="AS1119" s="1" t="str">
        <f t="shared" si="268"/>
        <v/>
      </c>
      <c r="AT1119" s="50"/>
      <c r="AU1119" s="1" t="str">
        <f t="shared" si="269"/>
        <v/>
      </c>
      <c r="AW1119" s="1" t="str">
        <f t="shared" si="270"/>
        <v/>
      </c>
      <c r="AY1119" s="1" t="str">
        <f t="shared" si="271"/>
        <v/>
      </c>
      <c r="BA1119" s="1" t="str">
        <f t="shared" si="272"/>
        <v/>
      </c>
      <c r="BC1119" s="1" t="str">
        <f t="shared" si="273"/>
        <v/>
      </c>
    </row>
    <row r="1120" spans="1:55" ht="15" hidden="1" customHeight="1">
      <c r="A1120" s="1" t="s">
        <v>231</v>
      </c>
      <c r="C1120" s="1" t="str">
        <f t="shared" si="274"/>
        <v/>
      </c>
      <c r="E1120" s="1" t="str">
        <f t="shared" si="275"/>
        <v/>
      </c>
      <c r="F1120" s="1">
        <v>42500</v>
      </c>
      <c r="G1120" s="1">
        <v>49900</v>
      </c>
      <c r="H1120" s="1">
        <v>38000</v>
      </c>
      <c r="I1120" s="1">
        <v>59700</v>
      </c>
      <c r="K1120" s="32">
        <v>19900</v>
      </c>
      <c r="L1120" s="32"/>
      <c r="M1120" s="32">
        <v>20200</v>
      </c>
      <c r="N1120" s="31">
        <v>20500</v>
      </c>
      <c r="O1120" s="34">
        <v>21600</v>
      </c>
      <c r="P1120" s="31">
        <v>23400</v>
      </c>
      <c r="Q1120" s="36"/>
      <c r="R1120" s="36">
        <v>24200</v>
      </c>
      <c r="S1120" s="142">
        <v>25200</v>
      </c>
      <c r="T1120" s="143">
        <v>29600</v>
      </c>
      <c r="U1120" s="143">
        <v>32300</v>
      </c>
      <c r="V1120" s="143"/>
      <c r="W1120" s="31">
        <v>63100</v>
      </c>
      <c r="X1120" s="31">
        <v>68300</v>
      </c>
      <c r="Y1120" s="31">
        <v>75700</v>
      </c>
      <c r="Z1120" s="31">
        <v>79900</v>
      </c>
      <c r="AA1120" s="31"/>
      <c r="AB1120" s="31">
        <v>84800</v>
      </c>
      <c r="AC1120" s="31">
        <v>89900</v>
      </c>
      <c r="AD1120" s="31">
        <v>100000</v>
      </c>
      <c r="AE1120" s="30">
        <v>138500</v>
      </c>
      <c r="AF1120" s="30"/>
      <c r="AG1120" s="37">
        <v>146000</v>
      </c>
      <c r="AH1120" s="37">
        <v>164100</v>
      </c>
      <c r="AI1120" s="37">
        <v>167500</v>
      </c>
      <c r="AJ1120" s="3"/>
      <c r="AK1120" s="3"/>
      <c r="AL1120" s="3"/>
      <c r="AO1120" s="1" t="str">
        <f t="shared" si="266"/>
        <v/>
      </c>
      <c r="AP1120" s="167" t="str">
        <f>IF($E29=A$51,AP1118,IF($E29=A$52,AP1118,IF($E29=A$53,AP1118,IF($E29=A$54,AP1115,""))))</f>
        <v/>
      </c>
      <c r="AQ1120" s="50" t="str">
        <f t="shared" si="267"/>
        <v/>
      </c>
      <c r="AR1120" s="50"/>
      <c r="AS1120" s="1" t="str">
        <f t="shared" si="268"/>
        <v/>
      </c>
      <c r="AT1120" s="167" t="str">
        <f>IF($E29=A$51,AT1118,IF($E29=A$52,AT1118,IF($E29=A$53,AT1118,IF($E29=A$54,AT1115,""))))</f>
        <v/>
      </c>
      <c r="AU1120" s="1" t="str">
        <f t="shared" si="269"/>
        <v/>
      </c>
      <c r="AW1120" s="1" t="str">
        <f t="shared" si="270"/>
        <v/>
      </c>
      <c r="AX1120" s="168" t="str">
        <f>IF($E29=A$51,AX1118,IF($E29=A$52,AX1118,IF($E29=A$53,AX1118,IF($E29=A$54,AX1115,""))))</f>
        <v/>
      </c>
      <c r="AY1120" s="1" t="str">
        <f t="shared" si="271"/>
        <v/>
      </c>
      <c r="BA1120" s="1" t="str">
        <f t="shared" si="272"/>
        <v/>
      </c>
      <c r="BB1120" s="168" t="str">
        <f>IF($E$29=A$51,BB1118,IF($E$29=A$52,BB1118,IF($E$29=A$53,BB1118,IF($E$29=A$54,BB1115,""))))</f>
        <v/>
      </c>
      <c r="BC1120" s="1" t="str">
        <f t="shared" si="273"/>
        <v/>
      </c>
    </row>
    <row r="1121" spans="1:55" ht="15" hidden="1" customHeight="1">
      <c r="A1121" s="1" t="s">
        <v>232</v>
      </c>
      <c r="C1121" s="1" t="str">
        <f t="shared" si="274"/>
        <v/>
      </c>
      <c r="E1121" s="1" t="str">
        <f t="shared" si="275"/>
        <v/>
      </c>
      <c r="F1121" s="1">
        <v>43800</v>
      </c>
      <c r="G1121" s="1">
        <v>51400</v>
      </c>
      <c r="H1121" s="1">
        <v>39100</v>
      </c>
      <c r="I1121" s="1">
        <v>61500</v>
      </c>
      <c r="K1121" s="33">
        <v>20500</v>
      </c>
      <c r="L1121" s="33"/>
      <c r="M1121" s="33">
        <v>20800</v>
      </c>
      <c r="N1121" s="31">
        <v>21100</v>
      </c>
      <c r="O1121" s="34">
        <v>22200</v>
      </c>
      <c r="P1121" s="34">
        <v>24100</v>
      </c>
      <c r="Q1121" s="145"/>
      <c r="R1121" s="145">
        <v>24900</v>
      </c>
      <c r="S1121" s="142">
        <v>26000</v>
      </c>
      <c r="T1121" s="146">
        <v>30500</v>
      </c>
      <c r="U1121" s="147">
        <v>33300</v>
      </c>
      <c r="V1121" s="147"/>
      <c r="W1121" s="31">
        <v>65000</v>
      </c>
      <c r="X1121" s="31">
        <v>70300</v>
      </c>
      <c r="Y1121" s="31">
        <v>78000</v>
      </c>
      <c r="Z1121" s="31">
        <v>82300</v>
      </c>
      <c r="AA1121" s="31"/>
      <c r="AB1121" s="31">
        <v>87300</v>
      </c>
      <c r="AC1121" s="31">
        <v>92600</v>
      </c>
      <c r="AD1121" s="31">
        <v>103000</v>
      </c>
      <c r="AE1121" s="30">
        <v>142700</v>
      </c>
      <c r="AF1121" s="30"/>
      <c r="AG1121" s="37">
        <v>150400</v>
      </c>
      <c r="AH1121" s="37">
        <v>169000</v>
      </c>
      <c r="AI1121" s="37">
        <v>172500</v>
      </c>
      <c r="AJ1121" s="3"/>
      <c r="AK1121" s="3"/>
      <c r="AL1121" s="3"/>
      <c r="AO1121" s="1" t="str">
        <f t="shared" si="266"/>
        <v/>
      </c>
      <c r="AP1121" s="50"/>
      <c r="AQ1121" s="50" t="str">
        <f t="shared" si="267"/>
        <v/>
      </c>
      <c r="AR1121" s="50"/>
      <c r="AS1121" s="1" t="str">
        <f t="shared" si="268"/>
        <v/>
      </c>
      <c r="AU1121" s="1" t="str">
        <f t="shared" si="269"/>
        <v/>
      </c>
      <c r="AW1121" s="1" t="str">
        <f t="shared" si="270"/>
        <v/>
      </c>
      <c r="AY1121" s="1" t="str">
        <f t="shared" si="271"/>
        <v/>
      </c>
      <c r="BA1121" s="1" t="str">
        <f t="shared" si="272"/>
        <v/>
      </c>
      <c r="BC1121" s="1" t="str">
        <f t="shared" si="273"/>
        <v/>
      </c>
    </row>
    <row r="1122" spans="1:55" ht="15" hidden="1" customHeight="1">
      <c r="C1122" s="1" t="str">
        <f t="shared" si="274"/>
        <v/>
      </c>
      <c r="E1122" s="1" t="str">
        <f t="shared" si="275"/>
        <v/>
      </c>
      <c r="F1122" s="1">
        <v>45100</v>
      </c>
      <c r="G1122" s="1">
        <v>52900</v>
      </c>
      <c r="H1122" s="1">
        <v>40300</v>
      </c>
      <c r="I1122" s="1">
        <v>63300</v>
      </c>
      <c r="K1122" s="31">
        <v>21100</v>
      </c>
      <c r="L1122" s="31"/>
      <c r="M1122" s="31">
        <v>21400</v>
      </c>
      <c r="N1122" s="31">
        <v>21700</v>
      </c>
      <c r="O1122" s="34">
        <v>22900</v>
      </c>
      <c r="P1122" s="31">
        <v>24800</v>
      </c>
      <c r="Q1122" s="36"/>
      <c r="R1122" s="36">
        <v>25600</v>
      </c>
      <c r="S1122" s="142">
        <v>26800</v>
      </c>
      <c r="T1122" s="143">
        <v>31400</v>
      </c>
      <c r="U1122" s="146">
        <v>34300</v>
      </c>
      <c r="V1122" s="146"/>
      <c r="W1122" s="31">
        <v>67000</v>
      </c>
      <c r="X1122" s="31">
        <v>72400</v>
      </c>
      <c r="Y1122" s="31">
        <v>80300</v>
      </c>
      <c r="Z1122" s="31">
        <v>84800</v>
      </c>
      <c r="AA1122" s="31"/>
      <c r="AB1122" s="31">
        <v>89900</v>
      </c>
      <c r="AC1122" s="31">
        <v>95400</v>
      </c>
      <c r="AD1122" s="31">
        <v>106100</v>
      </c>
      <c r="AE1122" s="30">
        <v>147000</v>
      </c>
      <c r="AF1122" s="30"/>
      <c r="AG1122" s="37">
        <v>154900</v>
      </c>
      <c r="AH1122" s="37">
        <v>174100</v>
      </c>
      <c r="AI1122" s="30">
        <v>177700</v>
      </c>
      <c r="AJ1122" s="3"/>
      <c r="AK1122" s="3"/>
      <c r="AL1122" s="3"/>
      <c r="AO1122" s="1" t="str">
        <f t="shared" si="266"/>
        <v/>
      </c>
      <c r="AP1122" s="50"/>
      <c r="AQ1122" s="50" t="str">
        <f t="shared" si="267"/>
        <v/>
      </c>
      <c r="AR1122" s="50"/>
      <c r="AS1122" s="1" t="str">
        <f t="shared" si="268"/>
        <v/>
      </c>
      <c r="AU1122" s="1" t="str">
        <f t="shared" si="269"/>
        <v/>
      </c>
      <c r="AW1122" s="1" t="str">
        <f t="shared" si="270"/>
        <v/>
      </c>
      <c r="AY1122" s="1" t="str">
        <f t="shared" si="271"/>
        <v/>
      </c>
      <c r="BA1122" s="1" t="str">
        <f t="shared" si="272"/>
        <v/>
      </c>
      <c r="BC1122" s="1" t="str">
        <f t="shared" si="273"/>
        <v/>
      </c>
    </row>
    <row r="1123" spans="1:55" ht="15.75" hidden="1" customHeight="1">
      <c r="A1123" s="1" t="s">
        <v>46</v>
      </c>
      <c r="C1123" s="1" t="str">
        <f t="shared" si="274"/>
        <v/>
      </c>
      <c r="E1123" s="1" t="str">
        <f t="shared" si="275"/>
        <v/>
      </c>
      <c r="F1123" s="1">
        <v>46500</v>
      </c>
      <c r="G1123" s="1">
        <v>54500</v>
      </c>
      <c r="H1123" s="1">
        <v>41500</v>
      </c>
      <c r="I1123" s="1">
        <v>65200</v>
      </c>
      <c r="K1123" s="32">
        <v>21700</v>
      </c>
      <c r="L1123" s="32"/>
      <c r="M1123" s="32">
        <v>22000</v>
      </c>
      <c r="N1123" s="31">
        <v>22400</v>
      </c>
      <c r="O1123" s="34">
        <v>23600</v>
      </c>
      <c r="P1123" s="31">
        <v>25500</v>
      </c>
      <c r="Q1123" s="36"/>
      <c r="R1123" s="36">
        <v>26400</v>
      </c>
      <c r="S1123" s="142">
        <v>27600</v>
      </c>
      <c r="T1123" s="143">
        <v>32300</v>
      </c>
      <c r="U1123" s="143">
        <v>35300</v>
      </c>
      <c r="V1123" s="143"/>
      <c r="W1123" s="31">
        <v>69000</v>
      </c>
      <c r="X1123" s="31">
        <v>74600</v>
      </c>
      <c r="Y1123" s="31">
        <v>82700</v>
      </c>
      <c r="Z1123" s="31">
        <v>87300</v>
      </c>
      <c r="AA1123" s="31"/>
      <c r="AB1123" s="31">
        <v>92600</v>
      </c>
      <c r="AC1123" s="31">
        <v>98300</v>
      </c>
      <c r="AD1123" s="31">
        <v>109300</v>
      </c>
      <c r="AE1123" s="30">
        <v>151400</v>
      </c>
      <c r="AF1123" s="30"/>
      <c r="AG1123" s="37">
        <v>159500</v>
      </c>
      <c r="AH1123" s="37">
        <v>179300</v>
      </c>
      <c r="AI1123" s="30">
        <v>183000</v>
      </c>
      <c r="AJ1123" s="3"/>
      <c r="AK1123" s="3"/>
      <c r="AL1123" s="3"/>
      <c r="AO1123" s="1" t="str">
        <f t="shared" si="266"/>
        <v/>
      </c>
      <c r="AP1123" s="50"/>
      <c r="AQ1123" s="50" t="str">
        <f t="shared" si="267"/>
        <v/>
      </c>
      <c r="AR1123" s="50"/>
      <c r="AS1123" s="1" t="str">
        <f t="shared" si="268"/>
        <v/>
      </c>
      <c r="AU1123" s="1" t="str">
        <f t="shared" si="269"/>
        <v/>
      </c>
      <c r="AW1123" s="1" t="str">
        <f t="shared" si="270"/>
        <v/>
      </c>
      <c r="AY1123" s="1" t="str">
        <f t="shared" si="271"/>
        <v/>
      </c>
      <c r="BA1123" s="1" t="str">
        <f t="shared" si="272"/>
        <v/>
      </c>
      <c r="BC1123" s="1" t="str">
        <f t="shared" si="273"/>
        <v/>
      </c>
    </row>
    <row r="1124" spans="1:55" hidden="1">
      <c r="A1124" s="1" t="s">
        <v>49</v>
      </c>
      <c r="C1124" s="1" t="str">
        <f t="shared" si="274"/>
        <v/>
      </c>
      <c r="E1124" s="1" t="str">
        <f t="shared" si="275"/>
        <v/>
      </c>
      <c r="F1124" s="1">
        <v>47900</v>
      </c>
      <c r="G1124" s="1">
        <v>56100</v>
      </c>
      <c r="H1124" s="1">
        <v>42700</v>
      </c>
      <c r="I1124" s="1">
        <v>67200</v>
      </c>
      <c r="K1124" s="33">
        <v>22400</v>
      </c>
      <c r="L1124" s="33"/>
      <c r="M1124" s="33">
        <v>22700</v>
      </c>
      <c r="N1124" s="31">
        <v>23100</v>
      </c>
      <c r="O1124" s="34">
        <v>24300</v>
      </c>
      <c r="P1124" s="31">
        <v>26300</v>
      </c>
      <c r="Q1124" s="36"/>
      <c r="R1124" s="36">
        <v>27200</v>
      </c>
      <c r="S1124" s="142">
        <v>28200</v>
      </c>
      <c r="T1124" s="143">
        <v>33300</v>
      </c>
      <c r="U1124" s="143">
        <v>36400</v>
      </c>
      <c r="V1124" s="143"/>
      <c r="W1124" s="30">
        <v>71100</v>
      </c>
      <c r="X1124" s="30">
        <v>76800</v>
      </c>
      <c r="Y1124" s="31">
        <v>85200</v>
      </c>
      <c r="Z1124" s="31">
        <v>89900</v>
      </c>
      <c r="AA1124" s="31"/>
      <c r="AB1124" s="31">
        <v>95400</v>
      </c>
      <c r="AC1124" s="31">
        <v>101200</v>
      </c>
      <c r="AD1124" s="31">
        <v>112600</v>
      </c>
      <c r="AE1124" s="30">
        <v>155900</v>
      </c>
      <c r="AF1124" s="30"/>
      <c r="AG1124" s="37">
        <v>164300</v>
      </c>
      <c r="AH1124" s="37">
        <v>184700</v>
      </c>
      <c r="AI1124" s="30">
        <v>188500</v>
      </c>
      <c r="AJ1124" s="3"/>
      <c r="AK1124" s="3"/>
      <c r="AL1124" s="3"/>
      <c r="AO1124" s="1" t="str">
        <f t="shared" si="266"/>
        <v/>
      </c>
      <c r="AP1124" s="50"/>
      <c r="AQ1124" s="50" t="str">
        <f t="shared" si="267"/>
        <v/>
      </c>
      <c r="AR1124" s="50"/>
      <c r="AS1124" s="1" t="str">
        <f t="shared" si="268"/>
        <v/>
      </c>
      <c r="AU1124" s="1" t="str">
        <f t="shared" si="269"/>
        <v/>
      </c>
      <c r="AW1124" s="1" t="str">
        <f t="shared" si="270"/>
        <v/>
      </c>
      <c r="AY1124" s="1" t="str">
        <f t="shared" si="271"/>
        <v/>
      </c>
      <c r="BA1124" s="1" t="str">
        <f t="shared" si="272"/>
        <v/>
      </c>
      <c r="BC1124" s="1" t="str">
        <f t="shared" si="273"/>
        <v/>
      </c>
    </row>
    <row r="1125" spans="1:55" hidden="1">
      <c r="A1125" s="1" t="s">
        <v>47</v>
      </c>
      <c r="C1125" s="1" t="str">
        <f t="shared" si="274"/>
        <v/>
      </c>
      <c r="E1125" s="1" t="str">
        <f t="shared" si="275"/>
        <v/>
      </c>
      <c r="F1125" s="1">
        <v>49300</v>
      </c>
      <c r="G1125" s="1">
        <v>57800</v>
      </c>
      <c r="H1125" s="1">
        <v>44000</v>
      </c>
      <c r="I1125" s="1">
        <v>69200</v>
      </c>
      <c r="K1125" s="31">
        <v>23100</v>
      </c>
      <c r="L1125" s="31"/>
      <c r="M1125" s="31">
        <v>23400</v>
      </c>
      <c r="N1125" s="34">
        <v>23800</v>
      </c>
      <c r="O1125" s="34">
        <v>25000</v>
      </c>
      <c r="P1125" s="31">
        <v>27100</v>
      </c>
      <c r="Q1125" s="36"/>
      <c r="R1125" s="36">
        <v>28000</v>
      </c>
      <c r="S1125" s="142">
        <v>29300</v>
      </c>
      <c r="T1125" s="143">
        <v>34300</v>
      </c>
      <c r="U1125" s="143">
        <v>37500</v>
      </c>
      <c r="V1125" s="143"/>
      <c r="W1125" s="31">
        <v>73200</v>
      </c>
      <c r="X1125" s="31">
        <v>79100</v>
      </c>
      <c r="Y1125" s="31">
        <v>87800</v>
      </c>
      <c r="Z1125" s="31">
        <v>92600</v>
      </c>
      <c r="AA1125" s="31"/>
      <c r="AB1125" s="31">
        <v>98300</v>
      </c>
      <c r="AC1125" s="37">
        <v>104200</v>
      </c>
      <c r="AD1125" s="37">
        <v>116000</v>
      </c>
      <c r="AE1125" s="30">
        <v>160600</v>
      </c>
      <c r="AF1125" s="30"/>
      <c r="AG1125" s="30">
        <v>169200</v>
      </c>
      <c r="AH1125" s="30">
        <v>190200</v>
      </c>
      <c r="AI1125" s="30">
        <v>194200</v>
      </c>
      <c r="AJ1125" s="3"/>
      <c r="AK1125" s="3"/>
      <c r="AL1125" s="3"/>
      <c r="AO1125" s="1" t="str">
        <f t="shared" si="266"/>
        <v/>
      </c>
      <c r="AP1125" s="50"/>
      <c r="AQ1125" s="50" t="str">
        <f t="shared" si="267"/>
        <v/>
      </c>
      <c r="AR1125" s="50"/>
      <c r="AS1125" s="1" t="str">
        <f t="shared" si="268"/>
        <v/>
      </c>
      <c r="AU1125" s="1" t="str">
        <f t="shared" si="269"/>
        <v/>
      </c>
      <c r="AW1125" s="1" t="str">
        <f t="shared" si="270"/>
        <v/>
      </c>
      <c r="AY1125" s="1" t="str">
        <f t="shared" si="271"/>
        <v/>
      </c>
      <c r="BA1125" s="1" t="str">
        <f t="shared" si="272"/>
        <v/>
      </c>
      <c r="BC1125" s="1" t="str">
        <f t="shared" si="273"/>
        <v/>
      </c>
    </row>
    <row r="1126" spans="1:55" hidden="1">
      <c r="A1126" s="1" t="s">
        <v>48</v>
      </c>
      <c r="C1126" s="1" t="str">
        <f t="shared" si="274"/>
        <v/>
      </c>
      <c r="E1126" s="1" t="str">
        <f t="shared" si="275"/>
        <v/>
      </c>
      <c r="F1126" s="1">
        <v>50800</v>
      </c>
      <c r="G1126" s="1">
        <v>59500</v>
      </c>
      <c r="H1126" s="1">
        <v>45300</v>
      </c>
      <c r="I1126" s="1">
        <v>71300</v>
      </c>
      <c r="K1126" s="30">
        <v>23800</v>
      </c>
      <c r="L1126" s="30"/>
      <c r="M1126" s="30">
        <v>24100</v>
      </c>
      <c r="N1126" s="34">
        <v>24500</v>
      </c>
      <c r="O1126" s="34">
        <v>25800</v>
      </c>
      <c r="P1126" s="31">
        <v>27900</v>
      </c>
      <c r="Q1126" s="36"/>
      <c r="R1126" s="36">
        <v>28800</v>
      </c>
      <c r="S1126" s="142">
        <v>30200</v>
      </c>
      <c r="T1126" s="143">
        <v>35300</v>
      </c>
      <c r="U1126" s="143">
        <v>38600</v>
      </c>
      <c r="V1126" s="143"/>
      <c r="W1126" s="31">
        <v>75400</v>
      </c>
      <c r="X1126" s="31">
        <v>81500</v>
      </c>
      <c r="Y1126" s="30">
        <v>90400</v>
      </c>
      <c r="Z1126" s="30">
        <v>95400</v>
      </c>
      <c r="AA1126" s="30"/>
      <c r="AB1126" s="30">
        <v>101200</v>
      </c>
      <c r="AC1126" s="37">
        <v>107300</v>
      </c>
      <c r="AD1126" s="37">
        <v>119500</v>
      </c>
      <c r="AE1126" s="30">
        <v>165400</v>
      </c>
      <c r="AF1126" s="30"/>
      <c r="AG1126" s="37">
        <v>174300</v>
      </c>
      <c r="AH1126" s="37">
        <v>195900</v>
      </c>
      <c r="AI1126" s="37">
        <v>200000</v>
      </c>
      <c r="AJ1126" s="3"/>
      <c r="AK1126" s="3"/>
      <c r="AL1126" s="3"/>
      <c r="AO1126" s="1" t="str">
        <f t="shared" si="266"/>
        <v/>
      </c>
      <c r="AP1126" s="50"/>
      <c r="AQ1126" s="50" t="str">
        <f t="shared" si="267"/>
        <v/>
      </c>
      <c r="AR1126" s="50"/>
      <c r="AS1126" s="1" t="str">
        <f t="shared" si="268"/>
        <v/>
      </c>
      <c r="AU1126" s="1" t="str">
        <f t="shared" si="269"/>
        <v/>
      </c>
      <c r="AW1126" s="1" t="str">
        <f t="shared" si="270"/>
        <v/>
      </c>
      <c r="AY1126" s="1" t="str">
        <f t="shared" si="271"/>
        <v/>
      </c>
      <c r="BA1126" s="1" t="str">
        <f t="shared" si="272"/>
        <v/>
      </c>
      <c r="BC1126" s="1" t="str">
        <f t="shared" si="273"/>
        <v/>
      </c>
    </row>
    <row r="1127" spans="1:55" hidden="1">
      <c r="C1127" s="1" t="str">
        <f t="shared" si="274"/>
        <v/>
      </c>
      <c r="E1127" s="1" t="str">
        <f t="shared" si="275"/>
        <v/>
      </c>
      <c r="F1127" s="1">
        <v>52300</v>
      </c>
      <c r="G1127" s="1">
        <v>61300</v>
      </c>
      <c r="H1127" s="1">
        <v>46700</v>
      </c>
      <c r="I1127" s="1">
        <v>73400</v>
      </c>
      <c r="K1127" s="31">
        <v>24500</v>
      </c>
      <c r="L1127" s="31"/>
      <c r="M1127" s="31">
        <v>24800</v>
      </c>
      <c r="N1127" s="31">
        <v>25200</v>
      </c>
      <c r="O1127" s="31">
        <v>26600</v>
      </c>
      <c r="P1127" s="31">
        <v>28700</v>
      </c>
      <c r="Q1127" s="36"/>
      <c r="R1127" s="36">
        <v>29700</v>
      </c>
      <c r="S1127" s="142">
        <v>31100</v>
      </c>
      <c r="T1127" s="143">
        <v>36400</v>
      </c>
      <c r="U1127" s="143">
        <v>39800</v>
      </c>
      <c r="V1127" s="143"/>
      <c r="W1127" s="31">
        <v>77700</v>
      </c>
      <c r="X1127" s="31">
        <v>83900</v>
      </c>
      <c r="Y1127" s="31">
        <v>93100</v>
      </c>
      <c r="Z1127" s="31">
        <v>98300</v>
      </c>
      <c r="AA1127" s="31"/>
      <c r="AB1127" s="31">
        <v>104200</v>
      </c>
      <c r="AC1127" s="37">
        <v>110500</v>
      </c>
      <c r="AD1127" s="37">
        <v>123100</v>
      </c>
      <c r="AE1127" s="30">
        <v>170400</v>
      </c>
      <c r="AF1127" s="30"/>
      <c r="AG1127" s="30">
        <v>179500</v>
      </c>
      <c r="AH1127" s="30">
        <v>201800</v>
      </c>
      <c r="AI1127" s="37">
        <v>206000</v>
      </c>
      <c r="AJ1127" s="3"/>
      <c r="AK1127" s="3"/>
      <c r="AL1127" s="3"/>
      <c r="AO1127" s="1" t="str">
        <f t="shared" si="266"/>
        <v/>
      </c>
      <c r="AP1127" s="50"/>
      <c r="AQ1127" s="50" t="str">
        <f t="shared" si="267"/>
        <v/>
      </c>
      <c r="AR1127" s="50"/>
      <c r="AS1127" s="1" t="str">
        <f t="shared" si="268"/>
        <v/>
      </c>
      <c r="AU1127" s="1" t="str">
        <f t="shared" si="269"/>
        <v/>
      </c>
      <c r="AW1127" s="1" t="str">
        <f t="shared" si="270"/>
        <v/>
      </c>
      <c r="AY1127" s="1" t="str">
        <f t="shared" si="271"/>
        <v/>
      </c>
      <c r="BA1127" s="1" t="str">
        <f t="shared" si="272"/>
        <v/>
      </c>
      <c r="BC1127" s="1" t="str">
        <f t="shared" si="273"/>
        <v/>
      </c>
    </row>
    <row r="1128" spans="1:55" hidden="1">
      <c r="C1128" s="1" t="str">
        <f t="shared" si="274"/>
        <v/>
      </c>
      <c r="E1128" s="1" t="str">
        <f t="shared" si="275"/>
        <v/>
      </c>
      <c r="F1128" s="1">
        <v>53900</v>
      </c>
      <c r="G1128" s="1">
        <v>63100</v>
      </c>
      <c r="H1128" s="1">
        <v>48100</v>
      </c>
      <c r="I1128" s="1">
        <v>75600</v>
      </c>
      <c r="K1128" s="31">
        <v>25200</v>
      </c>
      <c r="L1128" s="31"/>
      <c r="M1128" s="31">
        <v>25500</v>
      </c>
      <c r="N1128" s="34">
        <v>26000</v>
      </c>
      <c r="O1128" s="30">
        <v>27400</v>
      </c>
      <c r="P1128" s="31">
        <v>29600</v>
      </c>
      <c r="Q1128" s="36"/>
      <c r="R1128" s="36">
        <v>30600</v>
      </c>
      <c r="S1128" s="142">
        <v>32000</v>
      </c>
      <c r="T1128" s="143">
        <v>37500</v>
      </c>
      <c r="U1128" s="143">
        <v>41000</v>
      </c>
      <c r="V1128" s="143"/>
      <c r="W1128" s="31">
        <v>80000</v>
      </c>
      <c r="X1128" s="31">
        <v>86400</v>
      </c>
      <c r="Y1128" s="30">
        <v>95900</v>
      </c>
      <c r="Z1128" s="30">
        <v>101200</v>
      </c>
      <c r="AA1128" s="30"/>
      <c r="AB1128" s="30">
        <v>107300</v>
      </c>
      <c r="AC1128" s="30">
        <v>113800</v>
      </c>
      <c r="AD1128" s="30">
        <v>126800</v>
      </c>
      <c r="AE1128" s="30">
        <v>175500</v>
      </c>
      <c r="AF1128" s="30"/>
      <c r="AG1128" s="30">
        <v>184900</v>
      </c>
      <c r="AH1128" s="30">
        <v>207900</v>
      </c>
      <c r="AI1128" s="31">
        <v>212200</v>
      </c>
      <c r="AJ1128" s="3"/>
      <c r="AK1128" s="3"/>
      <c r="AL1128" s="3"/>
      <c r="AO1128" s="1" t="str">
        <f t="shared" si="266"/>
        <v/>
      </c>
      <c r="AP1128" s="50"/>
      <c r="AQ1128" s="50" t="str">
        <f t="shared" si="267"/>
        <v/>
      </c>
      <c r="AR1128" s="50"/>
      <c r="AS1128" s="1" t="str">
        <f t="shared" si="268"/>
        <v/>
      </c>
      <c r="AU1128" s="1" t="str">
        <f t="shared" si="269"/>
        <v/>
      </c>
      <c r="AW1128" s="1" t="str">
        <f t="shared" si="270"/>
        <v/>
      </c>
      <c r="AY1128" s="1" t="str">
        <f t="shared" si="271"/>
        <v/>
      </c>
      <c r="BA1128" s="1" t="str">
        <f t="shared" si="272"/>
        <v/>
      </c>
      <c r="BC1128" s="1" t="str">
        <f t="shared" si="273"/>
        <v/>
      </c>
    </row>
    <row r="1129" spans="1:55" hidden="1">
      <c r="C1129" s="1" t="str">
        <f t="shared" si="274"/>
        <v/>
      </c>
      <c r="E1129" s="1" t="str">
        <f t="shared" si="275"/>
        <v/>
      </c>
      <c r="F1129" s="1">
        <v>55500</v>
      </c>
      <c r="G1129" s="1">
        <v>65000</v>
      </c>
      <c r="H1129" s="1">
        <v>49500</v>
      </c>
      <c r="I1129" s="1">
        <v>77900</v>
      </c>
      <c r="K1129" s="31">
        <v>26000</v>
      </c>
      <c r="L1129" s="31"/>
      <c r="M1129" s="31">
        <v>26300</v>
      </c>
      <c r="N1129" s="34">
        <v>26800</v>
      </c>
      <c r="O1129" s="31">
        <v>28200</v>
      </c>
      <c r="P1129" s="31">
        <v>30500</v>
      </c>
      <c r="Q1129" s="36"/>
      <c r="R1129" s="36">
        <v>31500</v>
      </c>
      <c r="S1129" s="142">
        <v>33000</v>
      </c>
      <c r="T1129" s="143">
        <v>38600</v>
      </c>
      <c r="U1129" s="143">
        <v>42200</v>
      </c>
      <c r="V1129" s="143"/>
      <c r="W1129" s="31">
        <v>82400</v>
      </c>
      <c r="X1129" s="31">
        <v>89000</v>
      </c>
      <c r="Y1129" s="31">
        <v>98800</v>
      </c>
      <c r="Z1129" s="31">
        <v>104200</v>
      </c>
      <c r="AA1129" s="31"/>
      <c r="AB1129" s="31">
        <v>110500</v>
      </c>
      <c r="AC1129" s="37">
        <v>117200</v>
      </c>
      <c r="AD1129" s="37">
        <v>130600</v>
      </c>
      <c r="AE1129" s="30">
        <v>180800</v>
      </c>
      <c r="AF1129" s="30"/>
      <c r="AG1129" s="37">
        <v>190400</v>
      </c>
      <c r="AH1129" s="37">
        <v>214100</v>
      </c>
      <c r="AI1129" s="30">
        <v>218600</v>
      </c>
      <c r="AJ1129" s="3"/>
      <c r="AK1129" s="3"/>
      <c r="AL1129" s="3"/>
      <c r="AO1129" s="1" t="str">
        <f t="shared" si="266"/>
        <v/>
      </c>
      <c r="AP1129" s="50"/>
      <c r="AQ1129" s="50" t="str">
        <f t="shared" si="267"/>
        <v/>
      </c>
      <c r="AR1129" s="50"/>
      <c r="AS1129" s="1" t="str">
        <f t="shared" si="268"/>
        <v/>
      </c>
      <c r="AU1129" s="1" t="str">
        <f t="shared" si="269"/>
        <v/>
      </c>
      <c r="AW1129" s="1" t="str">
        <f t="shared" si="270"/>
        <v/>
      </c>
      <c r="AY1129" s="1" t="str">
        <f t="shared" si="271"/>
        <v/>
      </c>
      <c r="BA1129" s="1" t="str">
        <f t="shared" si="272"/>
        <v/>
      </c>
      <c r="BC1129" s="1" t="str">
        <f t="shared" si="273"/>
        <v/>
      </c>
    </row>
    <row r="1130" spans="1:55" hidden="1">
      <c r="C1130" s="1" t="str">
        <f t="shared" si="274"/>
        <v/>
      </c>
      <c r="E1130" s="1" t="str">
        <f t="shared" si="275"/>
        <v/>
      </c>
      <c r="F1130" s="1">
        <v>57200</v>
      </c>
      <c r="G1130" s="1">
        <v>67000</v>
      </c>
      <c r="H1130" s="1">
        <v>51000</v>
      </c>
      <c r="I1130" s="1">
        <v>80200</v>
      </c>
      <c r="K1130" s="31">
        <v>26800</v>
      </c>
      <c r="L1130" s="31"/>
      <c r="M1130" s="31">
        <v>27100</v>
      </c>
      <c r="N1130" s="31">
        <v>27600</v>
      </c>
      <c r="O1130" s="31">
        <v>29000</v>
      </c>
      <c r="P1130" s="31">
        <v>31400</v>
      </c>
      <c r="Q1130" s="36"/>
      <c r="R1130" s="36">
        <v>32400</v>
      </c>
      <c r="S1130" s="142">
        <v>34000</v>
      </c>
      <c r="T1130" s="143">
        <v>39800</v>
      </c>
      <c r="U1130" s="143">
        <v>43500</v>
      </c>
      <c r="V1130" s="143"/>
      <c r="W1130" s="31">
        <v>84900</v>
      </c>
      <c r="X1130" s="31">
        <v>91700</v>
      </c>
      <c r="Y1130" s="37">
        <v>101800</v>
      </c>
      <c r="Z1130" s="37">
        <v>107300</v>
      </c>
      <c r="AA1130" s="37"/>
      <c r="AB1130" s="37">
        <v>113800</v>
      </c>
      <c r="AC1130" s="30">
        <v>120700</v>
      </c>
      <c r="AD1130" s="30">
        <v>134500</v>
      </c>
      <c r="AE1130" s="30">
        <v>186200</v>
      </c>
      <c r="AF1130" s="30"/>
      <c r="AG1130" s="37">
        <v>196100</v>
      </c>
      <c r="AH1130" s="37"/>
      <c r="AI1130" s="30"/>
      <c r="AJ1130" s="3"/>
      <c r="AK1130" s="3"/>
      <c r="AL1130" s="3"/>
      <c r="AO1130" s="1" t="str">
        <f t="shared" si="266"/>
        <v/>
      </c>
      <c r="AP1130" s="50"/>
      <c r="AQ1130" s="50" t="str">
        <f t="shared" si="267"/>
        <v/>
      </c>
      <c r="AR1130" s="50"/>
      <c r="AS1130" s="1" t="str">
        <f t="shared" si="268"/>
        <v/>
      </c>
      <c r="AU1130" s="1" t="str">
        <f t="shared" si="269"/>
        <v/>
      </c>
      <c r="AW1130" s="1" t="str">
        <f t="shared" si="270"/>
        <v/>
      </c>
      <c r="AY1130" s="1" t="str">
        <f t="shared" si="271"/>
        <v/>
      </c>
      <c r="BA1130" s="1" t="str">
        <f t="shared" si="272"/>
        <v/>
      </c>
      <c r="BC1130" s="1" t="str">
        <f t="shared" si="273"/>
        <v/>
      </c>
    </row>
    <row r="1131" spans="1:55" hidden="1">
      <c r="C1131" s="1" t="str">
        <f t="shared" si="274"/>
        <v/>
      </c>
      <c r="E1131" s="1" t="str">
        <f t="shared" si="275"/>
        <v/>
      </c>
      <c r="F1131" s="1">
        <v>58900</v>
      </c>
      <c r="G1131" s="1">
        <v>69000</v>
      </c>
      <c r="H1131" s="1">
        <v>52500</v>
      </c>
      <c r="I1131" s="1">
        <v>82600</v>
      </c>
      <c r="K1131" s="31">
        <v>27600</v>
      </c>
      <c r="L1131" s="31"/>
      <c r="M1131" s="31">
        <v>27900</v>
      </c>
      <c r="N1131" s="30">
        <v>28400</v>
      </c>
      <c r="O1131" s="31">
        <v>29900</v>
      </c>
      <c r="P1131" s="31">
        <v>32300</v>
      </c>
      <c r="Q1131" s="36"/>
      <c r="R1131" s="36">
        <v>33400</v>
      </c>
      <c r="S1131" s="142">
        <v>35000</v>
      </c>
      <c r="T1131" s="143">
        <v>41000</v>
      </c>
      <c r="U1131" s="143">
        <v>44800</v>
      </c>
      <c r="V1131" s="143"/>
      <c r="W1131" s="31">
        <v>87400</v>
      </c>
      <c r="X1131" s="31">
        <v>94500</v>
      </c>
      <c r="Y1131" s="37">
        <v>104900</v>
      </c>
      <c r="Z1131" s="37">
        <v>110500</v>
      </c>
      <c r="AA1131" s="37"/>
      <c r="AB1131" s="37">
        <v>117200</v>
      </c>
      <c r="AC1131" s="37">
        <v>124300</v>
      </c>
      <c r="AD1131" s="37">
        <v>138500</v>
      </c>
      <c r="AE1131" s="30">
        <v>191800</v>
      </c>
      <c r="AF1131" s="30"/>
      <c r="AG1131" s="31">
        <v>202000</v>
      </c>
      <c r="AH1131" s="31"/>
      <c r="AI1131" s="148"/>
      <c r="AJ1131" s="3"/>
      <c r="AK1131" s="3"/>
      <c r="AL1131" s="3"/>
      <c r="AO1131" s="1" t="str">
        <f t="shared" si="266"/>
        <v/>
      </c>
      <c r="AP1131" s="50"/>
      <c r="AQ1131" s="50" t="str">
        <f t="shared" si="267"/>
        <v/>
      </c>
      <c r="AR1131" s="50"/>
      <c r="AS1131" s="1" t="str">
        <f t="shared" si="268"/>
        <v/>
      </c>
      <c r="AU1131" s="1" t="str">
        <f t="shared" si="269"/>
        <v/>
      </c>
      <c r="AW1131" s="1" t="str">
        <f t="shared" si="270"/>
        <v/>
      </c>
      <c r="AY1131" s="1" t="str">
        <f t="shared" si="271"/>
        <v/>
      </c>
      <c r="BA1131" s="1" t="str">
        <f t="shared" si="272"/>
        <v/>
      </c>
      <c r="BC1131" s="1" t="str">
        <f t="shared" si="273"/>
        <v/>
      </c>
    </row>
    <row r="1132" spans="1:55" hidden="1">
      <c r="C1132" s="1" t="str">
        <f t="shared" si="274"/>
        <v/>
      </c>
      <c r="E1132" s="1" t="str">
        <f t="shared" si="275"/>
        <v/>
      </c>
      <c r="F1132" s="1">
        <v>60700</v>
      </c>
      <c r="G1132" s="1">
        <v>71100</v>
      </c>
      <c r="H1132" s="1">
        <v>54100</v>
      </c>
      <c r="I1132" s="1">
        <v>85100</v>
      </c>
      <c r="K1132" s="31">
        <v>28400</v>
      </c>
      <c r="L1132" s="31"/>
      <c r="M1132" s="31">
        <v>28700</v>
      </c>
      <c r="N1132" s="31">
        <v>29300</v>
      </c>
      <c r="O1132" s="31">
        <v>30800</v>
      </c>
      <c r="P1132" s="31">
        <v>33300</v>
      </c>
      <c r="Q1132" s="36"/>
      <c r="R1132" s="36">
        <v>34400</v>
      </c>
      <c r="S1132" s="142">
        <v>36100</v>
      </c>
      <c r="T1132" s="143">
        <v>42200</v>
      </c>
      <c r="U1132" s="143">
        <v>46100</v>
      </c>
      <c r="V1132" s="143"/>
      <c r="W1132" s="31">
        <v>90000</v>
      </c>
      <c r="X1132" s="31">
        <v>97300</v>
      </c>
      <c r="Y1132" s="37">
        <v>108000</v>
      </c>
      <c r="Z1132" s="37">
        <v>113800</v>
      </c>
      <c r="AA1132" s="37"/>
      <c r="AB1132" s="37">
        <v>120700</v>
      </c>
      <c r="AC1132" s="37">
        <v>128000</v>
      </c>
      <c r="AD1132" s="37">
        <v>142700</v>
      </c>
      <c r="AE1132" s="30">
        <v>197600</v>
      </c>
      <c r="AF1132" s="30"/>
      <c r="AG1132" s="30">
        <v>208100</v>
      </c>
      <c r="AH1132" s="30"/>
      <c r="AI1132" s="148"/>
      <c r="AJ1132" s="3"/>
      <c r="AK1132" s="3"/>
      <c r="AL1132" s="3"/>
      <c r="AO1132" s="1" t="str">
        <f t="shared" si="266"/>
        <v/>
      </c>
      <c r="AP1132" s="50"/>
      <c r="AQ1132" s="50" t="str">
        <f t="shared" si="267"/>
        <v/>
      </c>
      <c r="AR1132" s="50"/>
      <c r="AS1132" s="1" t="str">
        <f t="shared" si="268"/>
        <v/>
      </c>
      <c r="AU1132" s="1" t="str">
        <f t="shared" si="269"/>
        <v/>
      </c>
      <c r="AW1132" s="1" t="str">
        <f t="shared" si="270"/>
        <v/>
      </c>
      <c r="AY1132" s="1" t="str">
        <f t="shared" si="271"/>
        <v/>
      </c>
      <c r="BA1132" s="1" t="str">
        <f t="shared" si="272"/>
        <v/>
      </c>
      <c r="BC1132" s="1" t="str">
        <f t="shared" si="273"/>
        <v/>
      </c>
    </row>
    <row r="1133" spans="1:55" hidden="1">
      <c r="C1133" s="1" t="str">
        <f t="shared" si="274"/>
        <v/>
      </c>
      <c r="E1133" s="1" t="str">
        <f t="shared" si="275"/>
        <v/>
      </c>
      <c r="F1133" s="1">
        <v>62500</v>
      </c>
      <c r="G1133" s="1">
        <v>73200</v>
      </c>
      <c r="H1133" s="1">
        <v>55700</v>
      </c>
      <c r="I1133" s="1">
        <v>87700</v>
      </c>
      <c r="K1133" s="31">
        <v>29300</v>
      </c>
      <c r="L1133" s="31"/>
      <c r="M1133" s="31">
        <v>29600</v>
      </c>
      <c r="N1133" s="31">
        <v>30200</v>
      </c>
      <c r="O1133" s="31">
        <v>31700</v>
      </c>
      <c r="P1133" s="31">
        <v>34300</v>
      </c>
      <c r="Q1133" s="36"/>
      <c r="R1133" s="36">
        <v>35400</v>
      </c>
      <c r="S1133" s="142">
        <v>37200</v>
      </c>
      <c r="T1133" s="143">
        <v>43500</v>
      </c>
      <c r="U1133" s="143">
        <v>47500</v>
      </c>
      <c r="V1133" s="143"/>
      <c r="W1133" s="31">
        <v>92700</v>
      </c>
      <c r="X1133" s="31">
        <v>100200</v>
      </c>
      <c r="Y1133" s="30">
        <v>111200</v>
      </c>
      <c r="Z1133" s="30">
        <v>117200</v>
      </c>
      <c r="AA1133" s="30"/>
      <c r="AB1133" s="30">
        <v>124300</v>
      </c>
      <c r="AC1133" s="37">
        <v>131800</v>
      </c>
      <c r="AD1133" s="37">
        <v>147000</v>
      </c>
      <c r="AE1133" s="34">
        <v>203500</v>
      </c>
      <c r="AF1133" s="34"/>
      <c r="AG1133" s="30"/>
      <c r="AH1133" s="30"/>
      <c r="AI1133" s="148"/>
      <c r="AJ1133" s="3"/>
      <c r="AK1133" s="3"/>
      <c r="AL1133" s="3"/>
      <c r="AO1133" s="1" t="str">
        <f t="shared" si="266"/>
        <v/>
      </c>
      <c r="AP1133" s="50"/>
      <c r="AQ1133" s="50" t="str">
        <f t="shared" si="267"/>
        <v/>
      </c>
      <c r="AR1133" s="50"/>
      <c r="AS1133" s="1" t="str">
        <f t="shared" si="268"/>
        <v/>
      </c>
      <c r="AU1133" s="1" t="str">
        <f t="shared" si="269"/>
        <v/>
      </c>
      <c r="AW1133" s="1" t="str">
        <f t="shared" si="270"/>
        <v/>
      </c>
      <c r="AY1133" s="1" t="str">
        <f t="shared" si="271"/>
        <v/>
      </c>
      <c r="BA1133" s="1" t="str">
        <f t="shared" si="272"/>
        <v/>
      </c>
      <c r="BC1133" s="1" t="str">
        <f t="shared" si="273"/>
        <v/>
      </c>
    </row>
    <row r="1134" spans="1:55" hidden="1">
      <c r="C1134" s="1" t="str">
        <f t="shared" si="274"/>
        <v/>
      </c>
      <c r="E1134" s="1" t="str">
        <f t="shared" si="275"/>
        <v/>
      </c>
      <c r="F1134" s="1">
        <v>64400</v>
      </c>
      <c r="G1134" s="1">
        <v>75400</v>
      </c>
      <c r="H1134" s="1">
        <v>57400</v>
      </c>
      <c r="I1134" s="1">
        <v>90300</v>
      </c>
      <c r="K1134" s="31">
        <v>30200</v>
      </c>
      <c r="L1134" s="31"/>
      <c r="M1134" s="31">
        <v>30500</v>
      </c>
      <c r="N1134" s="31">
        <v>31100</v>
      </c>
      <c r="O1134" s="31">
        <v>32700</v>
      </c>
      <c r="P1134" s="31">
        <v>35300</v>
      </c>
      <c r="Q1134" s="36"/>
      <c r="R1134" s="36">
        <v>36500</v>
      </c>
      <c r="S1134" s="142">
        <v>38300</v>
      </c>
      <c r="T1134" s="143">
        <v>44800</v>
      </c>
      <c r="U1134" s="143">
        <v>48900</v>
      </c>
      <c r="V1134" s="143"/>
      <c r="W1134" s="31">
        <v>95500</v>
      </c>
      <c r="X1134" s="31">
        <v>103200</v>
      </c>
      <c r="Y1134" s="30">
        <v>114500</v>
      </c>
      <c r="Z1134" s="30">
        <v>120700</v>
      </c>
      <c r="AA1134" s="30"/>
      <c r="AB1134" s="30">
        <v>128000</v>
      </c>
      <c r="AC1134" s="30">
        <v>135800</v>
      </c>
      <c r="AD1134" s="30">
        <v>151400</v>
      </c>
      <c r="AE1134" s="34"/>
      <c r="AF1134" s="34"/>
      <c r="AG1134" s="148"/>
      <c r="AH1134" s="148"/>
      <c r="AI1134" s="148"/>
      <c r="AJ1134" s="3"/>
      <c r="AK1134" s="3"/>
      <c r="AL1134" s="3"/>
      <c r="AO1134" s="1" t="str">
        <f t="shared" si="266"/>
        <v/>
      </c>
      <c r="AP1134" s="50"/>
      <c r="AQ1134" s="50" t="str">
        <f t="shared" si="267"/>
        <v/>
      </c>
      <c r="AR1134" s="50"/>
      <c r="AS1134" s="1" t="str">
        <f t="shared" si="268"/>
        <v/>
      </c>
      <c r="AU1134" s="1" t="str">
        <f t="shared" si="269"/>
        <v/>
      </c>
      <c r="AW1134" s="1" t="str">
        <f t="shared" si="270"/>
        <v/>
      </c>
      <c r="AY1134" s="1" t="str">
        <f t="shared" si="271"/>
        <v/>
      </c>
      <c r="BA1134" s="1" t="str">
        <f t="shared" si="272"/>
        <v/>
      </c>
      <c r="BC1134" s="1" t="str">
        <f t="shared" si="273"/>
        <v/>
      </c>
    </row>
    <row r="1135" spans="1:55" hidden="1">
      <c r="C1135" s="1" t="str">
        <f t="shared" si="274"/>
        <v/>
      </c>
      <c r="E1135" s="1" t="str">
        <f t="shared" si="275"/>
        <v/>
      </c>
      <c r="F1135" s="1">
        <v>66300</v>
      </c>
      <c r="G1135" s="1">
        <v>77700</v>
      </c>
      <c r="H1135" s="1">
        <v>59100</v>
      </c>
      <c r="I1135" s="1">
        <v>93000</v>
      </c>
      <c r="K1135" s="34">
        <v>31100</v>
      </c>
      <c r="L1135" s="34"/>
      <c r="M1135" s="34">
        <v>31400</v>
      </c>
      <c r="N1135" s="31">
        <v>32000</v>
      </c>
      <c r="O1135" s="31">
        <v>33700</v>
      </c>
      <c r="P1135" s="31">
        <v>36400</v>
      </c>
      <c r="Q1135" s="36"/>
      <c r="R1135" s="36">
        <v>37600</v>
      </c>
      <c r="S1135" s="142">
        <v>39400</v>
      </c>
      <c r="T1135" s="143">
        <v>46100</v>
      </c>
      <c r="U1135" s="143">
        <v>50400</v>
      </c>
      <c r="V1135" s="143"/>
      <c r="W1135" s="31">
        <v>98400</v>
      </c>
      <c r="X1135" s="31">
        <v>106300</v>
      </c>
      <c r="Y1135" s="30">
        <v>117900</v>
      </c>
      <c r="Z1135" s="30">
        <v>124300</v>
      </c>
      <c r="AA1135" s="30"/>
      <c r="AB1135" s="30">
        <v>131800</v>
      </c>
      <c r="AC1135" s="37">
        <v>139900</v>
      </c>
      <c r="AD1135" s="37">
        <v>155900</v>
      </c>
      <c r="AE1135" s="30"/>
      <c r="AF1135" s="30"/>
      <c r="AG1135" s="148"/>
      <c r="AH1135" s="148"/>
      <c r="AI1135" s="148"/>
      <c r="AJ1135" s="3"/>
      <c r="AK1135" s="3"/>
      <c r="AL1135" s="3"/>
      <c r="AO1135" s="1" t="str">
        <f t="shared" si="266"/>
        <v/>
      </c>
      <c r="AP1135" s="50"/>
      <c r="AQ1135" s="50" t="str">
        <f t="shared" si="267"/>
        <v/>
      </c>
      <c r="AR1135" s="50"/>
      <c r="AS1135" s="1" t="str">
        <f t="shared" si="268"/>
        <v/>
      </c>
      <c r="AU1135" s="1" t="str">
        <f t="shared" si="269"/>
        <v/>
      </c>
      <c r="AW1135" s="1" t="str">
        <f t="shared" si="270"/>
        <v/>
      </c>
      <c r="AY1135" s="1" t="str">
        <f t="shared" si="271"/>
        <v/>
      </c>
      <c r="BA1135" s="1" t="str">
        <f t="shared" si="272"/>
        <v/>
      </c>
      <c r="BC1135" s="1" t="str">
        <f t="shared" si="273"/>
        <v/>
      </c>
    </row>
    <row r="1136" spans="1:55" hidden="1">
      <c r="C1136" s="1" t="str">
        <f t="shared" si="274"/>
        <v/>
      </c>
      <c r="E1136" s="1" t="str">
        <f t="shared" si="275"/>
        <v/>
      </c>
      <c r="F1136" s="31">
        <v>68300</v>
      </c>
      <c r="G1136" s="35">
        <v>80000</v>
      </c>
      <c r="H1136" s="30">
        <v>60900</v>
      </c>
      <c r="I1136" s="31">
        <v>95800</v>
      </c>
      <c r="J1136" s="31"/>
      <c r="K1136" s="34">
        <v>32000</v>
      </c>
      <c r="L1136" s="34"/>
      <c r="M1136" s="34">
        <v>32300</v>
      </c>
      <c r="N1136" s="31">
        <v>33000</v>
      </c>
      <c r="O1136" s="31">
        <v>34700</v>
      </c>
      <c r="P1136" s="30">
        <v>37500</v>
      </c>
      <c r="Q1136" s="35"/>
      <c r="R1136" s="35">
        <v>38700</v>
      </c>
      <c r="S1136" s="142">
        <v>40600</v>
      </c>
      <c r="T1136" s="144">
        <v>47500</v>
      </c>
      <c r="U1136" s="144">
        <v>51900</v>
      </c>
      <c r="V1136" s="144"/>
      <c r="W1136" s="37">
        <v>101400</v>
      </c>
      <c r="X1136" s="37">
        <v>109500</v>
      </c>
      <c r="Y1136" s="37">
        <v>121400</v>
      </c>
      <c r="Z1136" s="37">
        <v>128000</v>
      </c>
      <c r="AA1136" s="37"/>
      <c r="AB1136" s="37">
        <v>135800</v>
      </c>
      <c r="AC1136" s="37">
        <v>144100</v>
      </c>
      <c r="AD1136" s="37">
        <v>160600</v>
      </c>
      <c r="AE1136" s="148"/>
      <c r="AF1136" s="148"/>
      <c r="AG1136" s="148"/>
      <c r="AH1136" s="148"/>
      <c r="AI1136" s="148"/>
      <c r="AJ1136" s="3"/>
      <c r="AK1136" s="3"/>
      <c r="AL1136" s="3"/>
      <c r="AO1136" s="1" t="str">
        <f t="shared" si="266"/>
        <v/>
      </c>
      <c r="AP1136" s="50"/>
      <c r="AQ1136" s="50" t="str">
        <f t="shared" si="267"/>
        <v/>
      </c>
      <c r="AR1136" s="50"/>
      <c r="AS1136" s="1" t="str">
        <f t="shared" si="268"/>
        <v/>
      </c>
      <c r="AU1136" s="1" t="str">
        <f t="shared" si="269"/>
        <v/>
      </c>
      <c r="AW1136" s="1" t="str">
        <f t="shared" si="270"/>
        <v/>
      </c>
      <c r="AY1136" s="1" t="str">
        <f t="shared" si="271"/>
        <v/>
      </c>
      <c r="BA1136" s="1" t="str">
        <f t="shared" si="272"/>
        <v/>
      </c>
      <c r="BC1136" s="1" t="str">
        <f t="shared" si="273"/>
        <v/>
      </c>
    </row>
    <row r="1137" spans="3:55" hidden="1">
      <c r="C1137" s="1" t="str">
        <f t="shared" si="274"/>
        <v/>
      </c>
      <c r="E1137" s="1" t="str">
        <f t="shared" si="275"/>
        <v/>
      </c>
      <c r="F1137" s="31">
        <v>70300</v>
      </c>
      <c r="G1137" s="36">
        <v>82400</v>
      </c>
      <c r="H1137" s="31">
        <v>62700</v>
      </c>
      <c r="I1137" s="31">
        <v>98700</v>
      </c>
      <c r="J1137" s="31"/>
      <c r="K1137" s="31">
        <v>33000</v>
      </c>
      <c r="L1137" s="31"/>
      <c r="M1137" s="31">
        <v>33300</v>
      </c>
      <c r="N1137" s="31">
        <v>34000</v>
      </c>
      <c r="O1137" s="31">
        <v>35700</v>
      </c>
      <c r="P1137" s="31">
        <v>38600</v>
      </c>
      <c r="Q1137" s="36"/>
      <c r="R1137" s="36">
        <v>39900</v>
      </c>
      <c r="S1137" s="142">
        <v>41800</v>
      </c>
      <c r="T1137" s="143">
        <v>48900</v>
      </c>
      <c r="U1137" s="143">
        <v>53500</v>
      </c>
      <c r="V1137" s="143"/>
      <c r="W1137" s="37">
        <v>104400</v>
      </c>
      <c r="X1137" s="37">
        <v>112800</v>
      </c>
      <c r="Y1137" s="37">
        <v>125000</v>
      </c>
      <c r="Z1137" s="37">
        <v>131800</v>
      </c>
      <c r="AA1137" s="37"/>
      <c r="AB1137" s="37">
        <v>139900</v>
      </c>
      <c r="AC1137" s="37">
        <v>148400</v>
      </c>
      <c r="AD1137" s="37">
        <v>165400</v>
      </c>
      <c r="AE1137" s="148"/>
      <c r="AF1137" s="148"/>
      <c r="AG1137" s="148"/>
      <c r="AH1137" s="148"/>
      <c r="AI1137" s="148"/>
      <c r="AJ1137" s="3"/>
      <c r="AK1137" s="3"/>
      <c r="AL1137" s="3"/>
      <c r="AO1137" s="1" t="str">
        <f t="shared" si="266"/>
        <v/>
      </c>
      <c r="AP1137" s="50"/>
      <c r="AQ1137" s="50" t="str">
        <f t="shared" si="267"/>
        <v/>
      </c>
      <c r="AR1137" s="50"/>
      <c r="AS1137" s="1" t="str">
        <f t="shared" si="268"/>
        <v/>
      </c>
      <c r="AU1137" s="1" t="str">
        <f t="shared" si="269"/>
        <v/>
      </c>
      <c r="AW1137" s="1" t="str">
        <f t="shared" si="270"/>
        <v/>
      </c>
      <c r="AY1137" s="1" t="str">
        <f t="shared" si="271"/>
        <v/>
      </c>
      <c r="BA1137" s="1" t="str">
        <f t="shared" si="272"/>
        <v/>
      </c>
      <c r="BC1137" s="1" t="str">
        <f t="shared" si="273"/>
        <v/>
      </c>
    </row>
    <row r="1138" spans="3:55" hidden="1">
      <c r="C1138" s="1" t="str">
        <f t="shared" si="274"/>
        <v/>
      </c>
      <c r="E1138" s="1" t="str">
        <f t="shared" si="275"/>
        <v/>
      </c>
      <c r="F1138" s="30">
        <v>72400</v>
      </c>
      <c r="G1138" s="35">
        <v>84900</v>
      </c>
      <c r="H1138" s="31">
        <v>64600</v>
      </c>
      <c r="I1138" s="37">
        <v>101700</v>
      </c>
      <c r="J1138" s="37"/>
      <c r="K1138" s="31">
        <v>34000</v>
      </c>
      <c r="L1138" s="31"/>
      <c r="M1138" s="31">
        <v>34300</v>
      </c>
      <c r="N1138" s="31">
        <v>35000</v>
      </c>
      <c r="O1138" s="30">
        <v>36800</v>
      </c>
      <c r="P1138" s="31">
        <v>39800</v>
      </c>
      <c r="Q1138" s="36"/>
      <c r="R1138" s="36">
        <v>41100</v>
      </c>
      <c r="S1138" s="142">
        <v>43300</v>
      </c>
      <c r="T1138" s="143">
        <v>50400</v>
      </c>
      <c r="U1138" s="143">
        <v>55100</v>
      </c>
      <c r="V1138" s="143"/>
      <c r="W1138" s="37">
        <v>107500</v>
      </c>
      <c r="X1138" s="37">
        <v>116200</v>
      </c>
      <c r="Y1138" s="30">
        <v>128800</v>
      </c>
      <c r="Z1138" s="30">
        <v>135800</v>
      </c>
      <c r="AA1138" s="30"/>
      <c r="AB1138" s="30">
        <v>144100</v>
      </c>
      <c r="AC1138" s="30">
        <v>152900</v>
      </c>
      <c r="AD1138" s="30">
        <v>170400</v>
      </c>
      <c r="AE1138" s="3"/>
      <c r="AF1138" s="3"/>
      <c r="AG1138" s="3"/>
      <c r="AH1138" s="3"/>
      <c r="AI1138" s="3"/>
      <c r="AJ1138" s="3"/>
      <c r="AK1138" s="3"/>
      <c r="AL1138" s="3"/>
      <c r="AO1138" s="1" t="str">
        <f t="shared" si="266"/>
        <v/>
      </c>
      <c r="AP1138" s="50"/>
      <c r="AQ1138" s="50" t="str">
        <f t="shared" si="267"/>
        <v/>
      </c>
      <c r="AR1138" s="50"/>
      <c r="AS1138" s="1" t="str">
        <f t="shared" si="268"/>
        <v/>
      </c>
      <c r="AU1138" s="1" t="str">
        <f t="shared" si="269"/>
        <v/>
      </c>
      <c r="AW1138" s="1" t="str">
        <f t="shared" si="270"/>
        <v/>
      </c>
      <c r="AY1138" s="1" t="str">
        <f t="shared" si="271"/>
        <v/>
      </c>
      <c r="BA1138" s="1" t="str">
        <f t="shared" si="272"/>
        <v/>
      </c>
      <c r="BC1138" s="1" t="str">
        <f t="shared" si="273"/>
        <v/>
      </c>
    </row>
    <row r="1139" spans="3:55" hidden="1">
      <c r="C1139" s="1" t="str">
        <f t="shared" si="274"/>
        <v/>
      </c>
      <c r="E1139" s="1" t="str">
        <f t="shared" si="275"/>
        <v/>
      </c>
      <c r="F1139" s="31">
        <v>74600</v>
      </c>
      <c r="G1139" s="35">
        <v>87400</v>
      </c>
      <c r="H1139" s="31">
        <v>66500</v>
      </c>
      <c r="I1139" s="37">
        <v>104800</v>
      </c>
      <c r="J1139" s="37"/>
      <c r="K1139" s="31">
        <v>35000</v>
      </c>
      <c r="L1139" s="31"/>
      <c r="M1139" s="31">
        <v>35300</v>
      </c>
      <c r="N1139" s="31">
        <v>36100</v>
      </c>
      <c r="O1139" s="31">
        <v>37900</v>
      </c>
      <c r="P1139" s="34">
        <v>41000</v>
      </c>
      <c r="Q1139" s="145"/>
      <c r="R1139" s="145">
        <v>42300</v>
      </c>
      <c r="S1139" s="142">
        <v>44400</v>
      </c>
      <c r="T1139" s="146">
        <v>51900</v>
      </c>
      <c r="U1139" s="146">
        <v>56800</v>
      </c>
      <c r="V1139" s="146"/>
      <c r="W1139" s="30">
        <v>110700</v>
      </c>
      <c r="X1139" s="30">
        <v>119700</v>
      </c>
      <c r="Y1139" s="37">
        <v>132700</v>
      </c>
      <c r="Z1139" s="37">
        <v>139900</v>
      </c>
      <c r="AA1139" s="37"/>
      <c r="AB1139" s="37">
        <v>148400</v>
      </c>
      <c r="AC1139" s="30">
        <v>157500</v>
      </c>
      <c r="AD1139" s="30">
        <v>175500</v>
      </c>
      <c r="AE1139" s="3"/>
      <c r="AF1139" s="3"/>
      <c r="AG1139" s="3"/>
      <c r="AH1139" s="3"/>
      <c r="AI1139" s="3"/>
      <c r="AJ1139" s="3"/>
      <c r="AK1139" s="3"/>
      <c r="AL1139" s="3"/>
      <c r="AO1139" s="1" t="str">
        <f t="shared" si="266"/>
        <v/>
      </c>
      <c r="AP1139" s="50"/>
      <c r="AQ1139" s="50" t="str">
        <f t="shared" si="267"/>
        <v/>
      </c>
      <c r="AR1139" s="50"/>
      <c r="AS1139" s="1" t="str">
        <f t="shared" si="268"/>
        <v/>
      </c>
      <c r="AU1139" s="1" t="str">
        <f t="shared" si="269"/>
        <v/>
      </c>
      <c r="AW1139" s="1" t="str">
        <f t="shared" si="270"/>
        <v/>
      </c>
      <c r="AY1139" s="1" t="str">
        <f t="shared" si="271"/>
        <v/>
      </c>
      <c r="BA1139" s="1" t="str">
        <f t="shared" si="272"/>
        <v/>
      </c>
      <c r="BC1139" s="1" t="str">
        <f t="shared" si="273"/>
        <v/>
      </c>
    </row>
    <row r="1140" spans="3:55" hidden="1">
      <c r="C1140" s="1" t="str">
        <f t="shared" si="274"/>
        <v/>
      </c>
      <c r="E1140" s="1" t="str">
        <f t="shared" si="275"/>
        <v/>
      </c>
      <c r="F1140" s="31">
        <v>76800</v>
      </c>
      <c r="G1140" s="36">
        <v>90000</v>
      </c>
      <c r="H1140" s="30">
        <v>68500</v>
      </c>
      <c r="I1140" s="37">
        <v>107900</v>
      </c>
      <c r="J1140" s="37"/>
      <c r="K1140" s="31">
        <v>36100</v>
      </c>
      <c r="L1140" s="31"/>
      <c r="M1140" s="31">
        <v>36400</v>
      </c>
      <c r="N1140" s="31">
        <v>37200</v>
      </c>
      <c r="O1140" s="31">
        <v>39000</v>
      </c>
      <c r="P1140" s="34">
        <v>42200</v>
      </c>
      <c r="Q1140" s="145"/>
      <c r="R1140" s="145">
        <v>43600</v>
      </c>
      <c r="S1140" s="142">
        <v>45700</v>
      </c>
      <c r="T1140" s="146">
        <v>53500</v>
      </c>
      <c r="U1140" s="146">
        <v>58500</v>
      </c>
      <c r="V1140" s="146"/>
      <c r="W1140" s="30">
        <v>114000</v>
      </c>
      <c r="X1140" s="30">
        <v>123300</v>
      </c>
      <c r="Y1140" s="30">
        <v>136700</v>
      </c>
      <c r="Z1140" s="30">
        <v>144100</v>
      </c>
      <c r="AA1140" s="30"/>
      <c r="AB1140" s="30">
        <v>152900</v>
      </c>
      <c r="AC1140" s="37">
        <v>162200</v>
      </c>
      <c r="AD1140" s="37">
        <v>180800</v>
      </c>
      <c r="AE1140" s="3"/>
      <c r="AF1140" s="3"/>
      <c r="AG1140" s="3"/>
      <c r="AH1140" s="3"/>
      <c r="AI1140" s="3"/>
      <c r="AJ1140" s="3"/>
      <c r="AK1140" s="3"/>
      <c r="AL1140" s="3"/>
      <c r="AO1140" s="1" t="str">
        <f t="shared" si="266"/>
        <v/>
      </c>
      <c r="AP1140" s="50"/>
      <c r="AQ1140" s="50" t="str">
        <f t="shared" si="267"/>
        <v/>
      </c>
      <c r="AR1140" s="50"/>
      <c r="AS1140" s="1" t="str">
        <f t="shared" si="268"/>
        <v/>
      </c>
      <c r="AU1140" s="1" t="str">
        <f t="shared" si="269"/>
        <v/>
      </c>
      <c r="AW1140" s="1" t="str">
        <f t="shared" si="270"/>
        <v/>
      </c>
      <c r="AY1140" s="1" t="str">
        <f t="shared" si="271"/>
        <v/>
      </c>
      <c r="BA1140" s="1" t="str">
        <f t="shared" si="272"/>
        <v/>
      </c>
      <c r="BC1140" s="1" t="str">
        <f t="shared" si="273"/>
        <v/>
      </c>
    </row>
    <row r="1141" spans="3:55" hidden="1">
      <c r="C1141" s="1" t="str">
        <f t="shared" si="274"/>
        <v/>
      </c>
      <c r="E1141" s="1" t="str">
        <f t="shared" si="275"/>
        <v/>
      </c>
      <c r="F1141" s="30">
        <v>79100</v>
      </c>
      <c r="G1141" s="36">
        <v>92700</v>
      </c>
      <c r="H1141" s="31">
        <v>70600</v>
      </c>
      <c r="I1141" s="30">
        <v>111100</v>
      </c>
      <c r="J1141" s="30"/>
      <c r="K1141" s="34">
        <v>37200</v>
      </c>
      <c r="L1141" s="34"/>
      <c r="M1141" s="34">
        <v>37500</v>
      </c>
      <c r="N1141" s="30">
        <v>38300</v>
      </c>
      <c r="O1141" s="31">
        <v>40200</v>
      </c>
      <c r="P1141" s="34">
        <v>43500</v>
      </c>
      <c r="Q1141" s="145"/>
      <c r="R1141" s="145">
        <v>44900</v>
      </c>
      <c r="S1141" s="142">
        <v>47100</v>
      </c>
      <c r="T1141" s="146">
        <v>55100</v>
      </c>
      <c r="U1141" s="146">
        <v>60300</v>
      </c>
      <c r="V1141" s="146"/>
      <c r="W1141" s="30">
        <v>117400</v>
      </c>
      <c r="X1141" s="30">
        <v>127000</v>
      </c>
      <c r="Y1141" s="37">
        <v>140800</v>
      </c>
      <c r="Z1141" s="37">
        <v>148400</v>
      </c>
      <c r="AA1141" s="37"/>
      <c r="AB1141" s="37">
        <v>157500</v>
      </c>
      <c r="AC1141" s="37">
        <v>167100</v>
      </c>
      <c r="AD1141" s="37">
        <v>186200</v>
      </c>
      <c r="AE1141" s="3"/>
      <c r="AF1141" s="3"/>
      <c r="AG1141" s="3"/>
      <c r="AH1141" s="3"/>
      <c r="AI1141" s="3"/>
      <c r="AJ1141" s="3"/>
      <c r="AK1141" s="3"/>
      <c r="AL1141" s="3"/>
      <c r="AO1141" s="1" t="str">
        <f t="shared" si="266"/>
        <v/>
      </c>
      <c r="AP1141" s="50"/>
      <c r="AQ1141" s="50" t="str">
        <f t="shared" si="267"/>
        <v/>
      </c>
      <c r="AR1141" s="50"/>
      <c r="AS1141" s="1" t="str">
        <f t="shared" si="268"/>
        <v/>
      </c>
      <c r="AU1141" s="1" t="str">
        <f t="shared" si="269"/>
        <v/>
      </c>
      <c r="AW1141" s="1" t="str">
        <f t="shared" si="270"/>
        <v/>
      </c>
      <c r="AY1141" s="1" t="str">
        <f t="shared" si="271"/>
        <v/>
      </c>
      <c r="BA1141" s="1" t="str">
        <f t="shared" si="272"/>
        <v/>
      </c>
      <c r="BC1141" s="1" t="str">
        <f t="shared" si="273"/>
        <v/>
      </c>
    </row>
    <row r="1142" spans="3:55" hidden="1">
      <c r="C1142" s="1" t="str">
        <f t="shared" si="274"/>
        <v/>
      </c>
      <c r="E1142" s="1" t="str">
        <f t="shared" si="275"/>
        <v/>
      </c>
      <c r="F1142" s="30">
        <v>81500</v>
      </c>
      <c r="G1142" s="35">
        <v>95500</v>
      </c>
      <c r="H1142" s="31">
        <v>72700</v>
      </c>
      <c r="I1142" s="30">
        <v>114400</v>
      </c>
      <c r="J1142" s="30"/>
      <c r="K1142" s="34">
        <v>38300</v>
      </c>
      <c r="L1142" s="34"/>
      <c r="M1142" s="34">
        <v>38600</v>
      </c>
      <c r="N1142" s="31">
        <v>39400</v>
      </c>
      <c r="O1142" s="31">
        <v>41400</v>
      </c>
      <c r="P1142" s="30">
        <v>44800</v>
      </c>
      <c r="Q1142" s="35"/>
      <c r="R1142" s="35">
        <v>46200</v>
      </c>
      <c r="S1142" s="142">
        <v>48500</v>
      </c>
      <c r="T1142" s="144">
        <v>56800</v>
      </c>
      <c r="U1142" s="144">
        <v>62100</v>
      </c>
      <c r="V1142" s="144"/>
      <c r="W1142" s="37">
        <v>120900</v>
      </c>
      <c r="X1142" s="37">
        <v>130800</v>
      </c>
      <c r="Y1142" s="37">
        <v>145000</v>
      </c>
      <c r="Z1142" s="37">
        <v>152900</v>
      </c>
      <c r="AA1142" s="37"/>
      <c r="AB1142" s="37">
        <v>162200</v>
      </c>
      <c r="AC1142" s="30">
        <v>172100</v>
      </c>
      <c r="AD1142" s="30">
        <v>191800</v>
      </c>
      <c r="AE1142" s="3"/>
      <c r="AF1142" s="3"/>
      <c r="AG1142" s="3"/>
      <c r="AH1142" s="3"/>
      <c r="AI1142" s="3"/>
      <c r="AJ1142" s="3"/>
      <c r="AK1142" s="3"/>
      <c r="AL1142" s="3"/>
      <c r="AO1142" s="1" t="str">
        <f t="shared" si="266"/>
        <v/>
      </c>
      <c r="AP1142" s="50"/>
      <c r="AQ1142" s="50" t="str">
        <f t="shared" si="267"/>
        <v/>
      </c>
      <c r="AR1142" s="50"/>
      <c r="AS1142" s="1" t="str">
        <f t="shared" si="268"/>
        <v/>
      </c>
      <c r="AU1142" s="1" t="str">
        <f t="shared" si="269"/>
        <v/>
      </c>
      <c r="AW1142" s="1" t="str">
        <f t="shared" si="270"/>
        <v/>
      </c>
      <c r="AY1142" s="1" t="str">
        <f t="shared" si="271"/>
        <v/>
      </c>
      <c r="BA1142" s="1" t="str">
        <f t="shared" si="272"/>
        <v/>
      </c>
      <c r="BC1142" s="1" t="str">
        <f t="shared" si="273"/>
        <v/>
      </c>
    </row>
    <row r="1143" spans="3:55" hidden="1">
      <c r="C1143" s="1" t="str">
        <f t="shared" si="274"/>
        <v/>
      </c>
      <c r="E1143" s="1" t="str">
        <f t="shared" si="275"/>
        <v/>
      </c>
      <c r="F1143" s="31">
        <v>83900</v>
      </c>
      <c r="G1143" s="35">
        <v>98400</v>
      </c>
      <c r="H1143" s="31">
        <v>74900</v>
      </c>
      <c r="I1143" s="30">
        <v>117800</v>
      </c>
      <c r="J1143" s="30"/>
      <c r="K1143" s="34">
        <v>39400</v>
      </c>
      <c r="L1143" s="34"/>
      <c r="M1143" s="34">
        <v>39800</v>
      </c>
      <c r="N1143" s="31">
        <v>40600</v>
      </c>
      <c r="O1143" s="31">
        <v>42600</v>
      </c>
      <c r="P1143" s="34">
        <v>46100</v>
      </c>
      <c r="Q1143" s="145"/>
      <c r="R1143" s="145">
        <v>47600</v>
      </c>
      <c r="S1143" s="142">
        <v>50000</v>
      </c>
      <c r="T1143" s="146">
        <v>58500</v>
      </c>
      <c r="U1143" s="146">
        <v>64000</v>
      </c>
      <c r="V1143" s="146"/>
      <c r="W1143" s="37">
        <v>124500</v>
      </c>
      <c r="X1143" s="37">
        <v>134700</v>
      </c>
      <c r="Y1143" s="37">
        <v>149400</v>
      </c>
      <c r="Z1143" s="37">
        <v>157500</v>
      </c>
      <c r="AA1143" s="37"/>
      <c r="AB1143" s="37">
        <v>167100</v>
      </c>
      <c r="AC1143" s="30">
        <v>177300</v>
      </c>
      <c r="AD1143" s="30">
        <v>197600</v>
      </c>
      <c r="AE1143" s="3"/>
      <c r="AF1143" s="3"/>
      <c r="AG1143" s="3"/>
      <c r="AH1143" s="3"/>
      <c r="AI1143" s="3"/>
      <c r="AJ1143" s="3"/>
      <c r="AK1143" s="3"/>
      <c r="AL1143" s="3"/>
      <c r="AO1143" s="1" t="str">
        <f t="shared" si="266"/>
        <v/>
      </c>
      <c r="AP1143" s="50"/>
      <c r="AQ1143" s="50" t="str">
        <f t="shared" si="267"/>
        <v/>
      </c>
      <c r="AR1143" s="50"/>
      <c r="AS1143" s="1" t="str">
        <f t="shared" si="268"/>
        <v/>
      </c>
      <c r="AU1143" s="1" t="str">
        <f t="shared" si="269"/>
        <v/>
      </c>
      <c r="AW1143" s="1" t="str">
        <f t="shared" si="270"/>
        <v/>
      </c>
      <c r="AY1143" s="1" t="str">
        <f t="shared" si="271"/>
        <v/>
      </c>
      <c r="BA1143" s="1" t="str">
        <f t="shared" si="272"/>
        <v/>
      </c>
      <c r="BC1143" s="1" t="str">
        <f t="shared" si="273"/>
        <v/>
      </c>
    </row>
    <row r="1144" spans="3:55" hidden="1">
      <c r="C1144" s="1" t="str">
        <f t="shared" si="274"/>
        <v/>
      </c>
      <c r="E1144" s="1" t="str">
        <f t="shared" si="275"/>
        <v/>
      </c>
      <c r="F1144" s="30">
        <v>86400</v>
      </c>
      <c r="G1144" s="35">
        <v>101400</v>
      </c>
      <c r="H1144" s="31">
        <v>77100</v>
      </c>
      <c r="I1144" s="37">
        <v>121300</v>
      </c>
      <c r="J1144" s="37"/>
      <c r="K1144" s="31">
        <v>40600</v>
      </c>
      <c r="L1144" s="31"/>
      <c r="M1144" s="31">
        <v>41000</v>
      </c>
      <c r="N1144" s="31">
        <v>41800</v>
      </c>
      <c r="O1144" s="31">
        <v>43900</v>
      </c>
      <c r="P1144" s="34">
        <v>47500</v>
      </c>
      <c r="Q1144" s="145"/>
      <c r="R1144" s="145">
        <v>49000</v>
      </c>
      <c r="S1144" s="142">
        <v>51500</v>
      </c>
      <c r="T1144" s="146">
        <v>60300</v>
      </c>
      <c r="U1144" s="146">
        <v>65900</v>
      </c>
      <c r="V1144" s="146"/>
      <c r="W1144" s="37">
        <v>128200</v>
      </c>
      <c r="X1144" s="37">
        <v>138700</v>
      </c>
      <c r="Y1144" s="30">
        <v>153900</v>
      </c>
      <c r="Z1144" s="30">
        <v>162200</v>
      </c>
      <c r="AA1144" s="30"/>
      <c r="AB1144" s="30">
        <v>172100</v>
      </c>
      <c r="AC1144" s="30">
        <v>182600</v>
      </c>
      <c r="AD1144" s="30">
        <v>203500</v>
      </c>
      <c r="AE1144" s="3"/>
      <c r="AF1144" s="3"/>
      <c r="AG1144" s="3"/>
      <c r="AH1144" s="3"/>
      <c r="AI1144" s="3"/>
      <c r="AJ1144" s="3"/>
      <c r="AK1144" s="3"/>
      <c r="AL1144" s="3"/>
      <c r="AO1144" s="1" t="str">
        <f t="shared" si="266"/>
        <v/>
      </c>
      <c r="AP1144" s="50"/>
      <c r="AQ1144" s="50" t="str">
        <f t="shared" si="267"/>
        <v/>
      </c>
      <c r="AR1144" s="50"/>
      <c r="AS1144" s="1" t="str">
        <f t="shared" si="268"/>
        <v/>
      </c>
      <c r="AU1144" s="1" t="str">
        <f t="shared" si="269"/>
        <v/>
      </c>
      <c r="AW1144" s="1" t="str">
        <f t="shared" si="270"/>
        <v/>
      </c>
      <c r="AY1144" s="1" t="str">
        <f t="shared" si="271"/>
        <v/>
      </c>
      <c r="BA1144" s="1" t="str">
        <f t="shared" si="272"/>
        <v/>
      </c>
      <c r="BC1144" s="1" t="str">
        <f t="shared" si="273"/>
        <v/>
      </c>
    </row>
    <row r="1145" spans="3:55" hidden="1">
      <c r="C1145" s="1" t="str">
        <f t="shared" si="274"/>
        <v/>
      </c>
      <c r="E1145" s="1" t="str">
        <f t="shared" si="275"/>
        <v/>
      </c>
      <c r="F1145" s="30">
        <v>89000</v>
      </c>
      <c r="G1145" s="35">
        <v>104400</v>
      </c>
      <c r="H1145" s="31">
        <v>79400</v>
      </c>
      <c r="I1145" s="37">
        <v>124900</v>
      </c>
      <c r="J1145" s="37"/>
      <c r="K1145" s="31">
        <v>41800</v>
      </c>
      <c r="L1145" s="31"/>
      <c r="M1145" s="31">
        <v>42200</v>
      </c>
      <c r="N1145" s="31">
        <v>43100</v>
      </c>
      <c r="O1145" s="30">
        <v>45200</v>
      </c>
      <c r="P1145" s="31">
        <v>48900</v>
      </c>
      <c r="Q1145" s="36"/>
      <c r="R1145" s="36">
        <v>50500</v>
      </c>
      <c r="S1145" s="142">
        <v>53000</v>
      </c>
      <c r="T1145" s="143">
        <v>62100</v>
      </c>
      <c r="U1145" s="143">
        <v>67900</v>
      </c>
      <c r="V1145" s="143"/>
      <c r="W1145" s="30">
        <v>132000</v>
      </c>
      <c r="X1145" s="30">
        <v>142900</v>
      </c>
      <c r="Y1145" s="37">
        <v>158500</v>
      </c>
      <c r="Z1145" s="37">
        <v>167100</v>
      </c>
      <c r="AA1145" s="37"/>
      <c r="AB1145" s="37">
        <v>177300</v>
      </c>
      <c r="AC1145" s="30">
        <v>188100</v>
      </c>
      <c r="AD1145" s="30"/>
      <c r="AE1145" s="3"/>
      <c r="AF1145" s="3"/>
      <c r="AG1145" s="3"/>
      <c r="AH1145" s="3"/>
      <c r="AI1145" s="3"/>
      <c r="AJ1145" s="3"/>
      <c r="AK1145" s="3"/>
      <c r="AL1145" s="3"/>
      <c r="AO1145" s="1" t="str">
        <f t="shared" si="266"/>
        <v/>
      </c>
      <c r="AP1145" s="50"/>
      <c r="AQ1145" s="50" t="str">
        <f t="shared" si="267"/>
        <v/>
      </c>
      <c r="AR1145" s="50"/>
      <c r="AS1145" s="1" t="str">
        <f t="shared" si="268"/>
        <v/>
      </c>
      <c r="AU1145" s="1" t="str">
        <f t="shared" si="269"/>
        <v/>
      </c>
      <c r="AW1145" s="1" t="str">
        <f t="shared" si="270"/>
        <v/>
      </c>
      <c r="AY1145" s="1" t="str">
        <f t="shared" si="271"/>
        <v/>
      </c>
      <c r="BA1145" s="1" t="str">
        <f t="shared" si="272"/>
        <v/>
      </c>
      <c r="BC1145" s="1" t="str">
        <f t="shared" si="273"/>
        <v/>
      </c>
    </row>
    <row r="1146" spans="3:55" hidden="1">
      <c r="C1146" s="1" t="str">
        <f t="shared" si="274"/>
        <v/>
      </c>
      <c r="E1146" s="1" t="str">
        <f t="shared" si="275"/>
        <v/>
      </c>
      <c r="F1146" s="30">
        <v>91700</v>
      </c>
      <c r="G1146" s="35">
        <v>107500</v>
      </c>
      <c r="H1146" s="30">
        <v>81800</v>
      </c>
      <c r="I1146" s="37">
        <v>128600</v>
      </c>
      <c r="J1146" s="37"/>
      <c r="K1146" s="31">
        <v>43100</v>
      </c>
      <c r="L1146" s="31"/>
      <c r="M1146" s="31">
        <v>43500</v>
      </c>
      <c r="N1146" s="31">
        <v>44400</v>
      </c>
      <c r="O1146" s="31">
        <v>46600</v>
      </c>
      <c r="P1146" s="30">
        <v>50400</v>
      </c>
      <c r="Q1146" s="35"/>
      <c r="R1146" s="35">
        <v>52000</v>
      </c>
      <c r="S1146" s="142">
        <v>54600</v>
      </c>
      <c r="T1146" s="144">
        <v>64000</v>
      </c>
      <c r="U1146" s="144">
        <v>69900</v>
      </c>
      <c r="V1146" s="144"/>
      <c r="W1146" s="37">
        <v>136000</v>
      </c>
      <c r="X1146" s="37">
        <v>147200</v>
      </c>
      <c r="Y1146" s="37">
        <v>163300</v>
      </c>
      <c r="Z1146" s="37">
        <v>172100</v>
      </c>
      <c r="AA1146" s="37"/>
      <c r="AB1146" s="37">
        <v>182600</v>
      </c>
      <c r="AC1146" s="30">
        <v>193700</v>
      </c>
      <c r="AD1146" s="30"/>
      <c r="AE1146" s="3"/>
      <c r="AF1146" s="3"/>
      <c r="AG1146" s="3"/>
      <c r="AH1146" s="3"/>
      <c r="AI1146" s="3"/>
      <c r="AJ1146" s="3"/>
      <c r="AK1146" s="3"/>
      <c r="AL1146" s="3"/>
      <c r="AO1146" s="1" t="str">
        <f t="shared" si="266"/>
        <v/>
      </c>
      <c r="AP1146" s="50"/>
      <c r="AQ1146" s="50" t="str">
        <f t="shared" si="267"/>
        <v/>
      </c>
      <c r="AR1146" s="50"/>
      <c r="AS1146" s="1" t="str">
        <f t="shared" si="268"/>
        <v/>
      </c>
      <c r="AU1146" s="1" t="str">
        <f t="shared" si="269"/>
        <v/>
      </c>
      <c r="AW1146" s="1" t="str">
        <f t="shared" si="270"/>
        <v/>
      </c>
      <c r="AY1146" s="1" t="str">
        <f t="shared" si="271"/>
        <v/>
      </c>
      <c r="BA1146" s="1" t="str">
        <f t="shared" si="272"/>
        <v/>
      </c>
      <c r="BC1146" s="1" t="str">
        <f t="shared" si="273"/>
        <v/>
      </c>
    </row>
    <row r="1147" spans="3:55" hidden="1">
      <c r="C1147" s="1" t="str">
        <f t="shared" si="274"/>
        <v/>
      </c>
      <c r="E1147" s="1" t="str">
        <f t="shared" si="275"/>
        <v/>
      </c>
      <c r="F1147" s="30">
        <v>94500</v>
      </c>
      <c r="G1147" s="35">
        <v>110700</v>
      </c>
      <c r="H1147" s="31">
        <v>84300</v>
      </c>
      <c r="I1147" s="30">
        <v>132500</v>
      </c>
      <c r="J1147" s="30"/>
      <c r="K1147" s="31">
        <v>44400</v>
      </c>
      <c r="L1147" s="31"/>
      <c r="M1147" s="31">
        <v>44800</v>
      </c>
      <c r="N1147" s="34">
        <v>45700</v>
      </c>
      <c r="O1147" s="31">
        <v>48000</v>
      </c>
      <c r="P1147" s="31">
        <v>51900</v>
      </c>
      <c r="Q1147" s="36"/>
      <c r="R1147" s="36">
        <v>53600</v>
      </c>
      <c r="S1147" s="142">
        <v>56200</v>
      </c>
      <c r="T1147" s="143">
        <v>65900</v>
      </c>
      <c r="U1147" s="143">
        <v>72000</v>
      </c>
      <c r="V1147" s="143"/>
      <c r="W1147" s="37">
        <v>140100</v>
      </c>
      <c r="X1147" s="37">
        <v>151600</v>
      </c>
      <c r="Y1147" s="37">
        <v>168200</v>
      </c>
      <c r="Z1147" s="37">
        <v>177300</v>
      </c>
      <c r="AA1147" s="37"/>
      <c r="AB1147" s="37">
        <v>188100</v>
      </c>
      <c r="AC1147" s="37">
        <v>199500</v>
      </c>
      <c r="AD1147" s="37"/>
      <c r="AE1147" s="3"/>
      <c r="AF1147" s="3"/>
      <c r="AG1147" s="3"/>
      <c r="AH1147" s="3"/>
      <c r="AI1147" s="3"/>
      <c r="AJ1147" s="3"/>
      <c r="AK1147" s="3"/>
      <c r="AL1147" s="3"/>
      <c r="AO1147" s="1" t="str">
        <f t="shared" si="266"/>
        <v/>
      </c>
      <c r="AP1147" s="50"/>
      <c r="AQ1147" s="50" t="str">
        <f t="shared" si="267"/>
        <v/>
      </c>
      <c r="AR1147" s="50"/>
      <c r="AS1147" s="1" t="str">
        <f t="shared" si="268"/>
        <v/>
      </c>
      <c r="AU1147" s="1" t="str">
        <f t="shared" si="269"/>
        <v/>
      </c>
      <c r="AW1147" s="1" t="str">
        <f t="shared" si="270"/>
        <v/>
      </c>
      <c r="AY1147" s="1" t="str">
        <f t="shared" si="271"/>
        <v/>
      </c>
      <c r="BA1147" s="1" t="str">
        <f t="shared" si="272"/>
        <v/>
      </c>
      <c r="BC1147" s="1" t="str">
        <f t="shared" si="273"/>
        <v/>
      </c>
    </row>
    <row r="1148" spans="3:55" hidden="1">
      <c r="C1148" s="1" t="str">
        <f t="shared" si="274"/>
        <v/>
      </c>
      <c r="E1148" s="1" t="str">
        <f t="shared" si="275"/>
        <v/>
      </c>
      <c r="F1148" s="30">
        <v>97300</v>
      </c>
      <c r="G1148" s="35">
        <v>114000</v>
      </c>
      <c r="H1148" s="31">
        <v>86800</v>
      </c>
      <c r="I1148" s="30">
        <v>136500</v>
      </c>
      <c r="J1148" s="30"/>
      <c r="K1148" s="31">
        <v>45700</v>
      </c>
      <c r="L1148" s="31"/>
      <c r="M1148" s="31">
        <v>46100</v>
      </c>
      <c r="N1148" s="30">
        <v>47100</v>
      </c>
      <c r="O1148" s="31">
        <v>49400</v>
      </c>
      <c r="P1148" s="31">
        <v>53500</v>
      </c>
      <c r="Q1148" s="36"/>
      <c r="R1148" s="36">
        <v>55200</v>
      </c>
      <c r="S1148" s="142">
        <v>57900</v>
      </c>
      <c r="T1148" s="143">
        <v>67900</v>
      </c>
      <c r="U1148" s="143">
        <v>74200</v>
      </c>
      <c r="V1148" s="143"/>
      <c r="W1148" s="37">
        <v>144300</v>
      </c>
      <c r="X1148" s="37">
        <v>156100</v>
      </c>
      <c r="Y1148" s="37">
        <v>173200</v>
      </c>
      <c r="Z1148" s="37">
        <v>182600</v>
      </c>
      <c r="AA1148" s="37"/>
      <c r="AB1148" s="37">
        <v>193700</v>
      </c>
      <c r="AC1148" s="31"/>
      <c r="AD1148" s="31"/>
      <c r="AE1148" s="3"/>
      <c r="AF1148" s="3"/>
      <c r="AG1148" s="3"/>
      <c r="AH1148" s="3"/>
      <c r="AI1148" s="3"/>
      <c r="AJ1148" s="3"/>
      <c r="AK1148" s="3"/>
      <c r="AL1148" s="3"/>
      <c r="AO1148" s="1" t="str">
        <f t="shared" si="266"/>
        <v/>
      </c>
      <c r="AP1148" s="50"/>
      <c r="AQ1148" s="50" t="str">
        <f t="shared" si="267"/>
        <v/>
      </c>
      <c r="AR1148" s="50"/>
      <c r="AS1148" s="1" t="str">
        <f t="shared" si="268"/>
        <v/>
      </c>
      <c r="AU1148" s="1" t="str">
        <f t="shared" si="269"/>
        <v/>
      </c>
      <c r="AW1148" s="1" t="str">
        <f t="shared" si="270"/>
        <v/>
      </c>
      <c r="AY1148" s="1" t="str">
        <f t="shared" si="271"/>
        <v/>
      </c>
      <c r="BA1148" s="1" t="str">
        <f t="shared" si="272"/>
        <v/>
      </c>
      <c r="BC1148" s="1" t="str">
        <f t="shared" si="273"/>
        <v/>
      </c>
    </row>
    <row r="1149" spans="3:55" hidden="1">
      <c r="C1149" s="1" t="str">
        <f t="shared" si="274"/>
        <v/>
      </c>
      <c r="E1149" s="1" t="str">
        <f t="shared" si="275"/>
        <v/>
      </c>
      <c r="F1149" s="30">
        <v>100200</v>
      </c>
      <c r="G1149" s="35">
        <v>117400</v>
      </c>
      <c r="H1149" s="30">
        <v>89400</v>
      </c>
      <c r="I1149" s="37">
        <v>140600</v>
      </c>
      <c r="J1149" s="37"/>
      <c r="K1149" s="31">
        <v>47100</v>
      </c>
      <c r="L1149" s="31"/>
      <c r="M1149" s="31">
        <v>47500</v>
      </c>
      <c r="N1149" s="34">
        <v>48500</v>
      </c>
      <c r="O1149" s="31">
        <v>50900</v>
      </c>
      <c r="P1149" s="31">
        <v>55100</v>
      </c>
      <c r="Q1149" s="36"/>
      <c r="R1149" s="36">
        <v>56900</v>
      </c>
      <c r="S1149" s="142">
        <v>59600</v>
      </c>
      <c r="T1149" s="143">
        <v>69900</v>
      </c>
      <c r="U1149" s="143">
        <v>76400</v>
      </c>
      <c r="V1149" s="143"/>
      <c r="W1149" s="37">
        <v>148600</v>
      </c>
      <c r="X1149" s="37">
        <v>160800</v>
      </c>
      <c r="Y1149" s="30">
        <v>178400</v>
      </c>
      <c r="Z1149" s="30">
        <v>188100</v>
      </c>
      <c r="AA1149" s="30"/>
      <c r="AB1149" s="30">
        <v>199500</v>
      </c>
      <c r="AC1149" s="31"/>
      <c r="AD1149" s="31"/>
      <c r="AE1149" s="3"/>
      <c r="AF1149" s="3"/>
      <c r="AG1149" s="3"/>
      <c r="AH1149" s="3"/>
      <c r="AI1149" s="3"/>
      <c r="AJ1149" s="3"/>
      <c r="AK1149" s="3"/>
      <c r="AL1149" s="3"/>
      <c r="AO1149" s="1" t="str">
        <f t="shared" si="266"/>
        <v/>
      </c>
      <c r="AP1149" s="50"/>
      <c r="AQ1149" s="50" t="str">
        <f t="shared" si="267"/>
        <v/>
      </c>
      <c r="AR1149" s="50"/>
      <c r="AS1149" s="1" t="str">
        <f t="shared" si="268"/>
        <v/>
      </c>
      <c r="AU1149" s="1" t="str">
        <f t="shared" si="269"/>
        <v/>
      </c>
      <c r="AW1149" s="1" t="str">
        <f t="shared" si="270"/>
        <v/>
      </c>
      <c r="AY1149" s="1" t="str">
        <f t="shared" si="271"/>
        <v/>
      </c>
      <c r="BA1149" s="1" t="str">
        <f t="shared" si="272"/>
        <v/>
      </c>
      <c r="BC1149" s="1" t="str">
        <f t="shared" si="273"/>
        <v/>
      </c>
    </row>
    <row r="1150" spans="3:55" hidden="1">
      <c r="C1150" s="1" t="str">
        <f t="shared" si="274"/>
        <v/>
      </c>
      <c r="E1150" s="1" t="str">
        <f t="shared" si="275"/>
        <v/>
      </c>
      <c r="F1150" s="30">
        <v>103200</v>
      </c>
      <c r="G1150" s="35">
        <v>120900</v>
      </c>
      <c r="H1150" s="30">
        <v>92100</v>
      </c>
      <c r="I1150" s="37">
        <v>144800</v>
      </c>
      <c r="J1150" s="37"/>
      <c r="K1150" s="31">
        <v>48500</v>
      </c>
      <c r="L1150" s="31"/>
      <c r="M1150" s="31">
        <v>48900</v>
      </c>
      <c r="N1150" s="34">
        <v>50000</v>
      </c>
      <c r="O1150" s="31">
        <v>52400</v>
      </c>
      <c r="P1150" s="31">
        <v>56800</v>
      </c>
      <c r="Q1150" s="36"/>
      <c r="R1150" s="36">
        <v>58600</v>
      </c>
      <c r="S1150" s="142">
        <v>61400</v>
      </c>
      <c r="T1150" s="143">
        <v>72000</v>
      </c>
      <c r="U1150" s="143">
        <v>78700</v>
      </c>
      <c r="V1150" s="143"/>
      <c r="W1150" s="37">
        <v>153100</v>
      </c>
      <c r="X1150" s="37">
        <v>165600</v>
      </c>
      <c r="Y1150" s="37">
        <v>183800</v>
      </c>
      <c r="Z1150" s="37">
        <v>193700</v>
      </c>
      <c r="AA1150" s="37"/>
      <c r="AB1150" s="37"/>
      <c r="AC1150" s="148"/>
      <c r="AD1150" s="148"/>
      <c r="AE1150" s="3"/>
      <c r="AF1150" s="3"/>
      <c r="AG1150" s="3"/>
      <c r="AH1150" s="3"/>
      <c r="AI1150" s="3"/>
      <c r="AJ1150" s="3"/>
      <c r="AK1150" s="3"/>
      <c r="AL1150" s="3"/>
      <c r="AO1150" s="1" t="str">
        <f t="shared" si="266"/>
        <v/>
      </c>
      <c r="AP1150" s="50"/>
      <c r="AQ1150" s="50" t="str">
        <f t="shared" si="267"/>
        <v/>
      </c>
      <c r="AR1150" s="50"/>
      <c r="AS1150" s="1" t="str">
        <f t="shared" si="268"/>
        <v/>
      </c>
      <c r="AU1150" s="1" t="str">
        <f t="shared" si="269"/>
        <v/>
      </c>
      <c r="AW1150" s="1" t="str">
        <f t="shared" si="270"/>
        <v/>
      </c>
      <c r="AY1150" s="1" t="str">
        <f t="shared" si="271"/>
        <v/>
      </c>
      <c r="BA1150" s="1" t="str">
        <f t="shared" si="272"/>
        <v/>
      </c>
      <c r="BC1150" s="1" t="str">
        <f t="shared" si="273"/>
        <v/>
      </c>
    </row>
    <row r="1151" spans="3:55" hidden="1">
      <c r="C1151" s="1" t="str">
        <f t="shared" si="274"/>
        <v/>
      </c>
      <c r="E1151" s="1" t="str">
        <f t="shared" si="275"/>
        <v/>
      </c>
      <c r="F1151" s="30">
        <v>106300</v>
      </c>
      <c r="G1151" s="145">
        <v>124500</v>
      </c>
      <c r="H1151" s="31">
        <v>94900</v>
      </c>
      <c r="I1151" s="37">
        <v>149100</v>
      </c>
      <c r="J1151" s="37"/>
      <c r="K1151" s="31">
        <v>50000</v>
      </c>
      <c r="L1151" s="31"/>
      <c r="M1151" s="31">
        <v>50400</v>
      </c>
      <c r="N1151" s="34">
        <v>51500</v>
      </c>
      <c r="O1151" s="30">
        <v>54000</v>
      </c>
      <c r="P1151" s="31">
        <v>58500</v>
      </c>
      <c r="Q1151" s="36"/>
      <c r="R1151" s="36">
        <v>60400</v>
      </c>
      <c r="S1151" s="142">
        <v>63200</v>
      </c>
      <c r="T1151" s="143">
        <v>74200</v>
      </c>
      <c r="U1151" s="143">
        <v>81100</v>
      </c>
      <c r="V1151" s="143"/>
      <c r="W1151" s="37">
        <v>157700</v>
      </c>
      <c r="X1151" s="37">
        <v>170600</v>
      </c>
      <c r="Y1151" s="30">
        <v>189300</v>
      </c>
      <c r="Z1151" s="30">
        <v>199500</v>
      </c>
      <c r="AA1151" s="30"/>
      <c r="AB1151" s="30"/>
      <c r="AC1151" s="148"/>
      <c r="AD1151" s="148"/>
      <c r="AE1151" s="3"/>
      <c r="AF1151" s="3"/>
      <c r="AG1151" s="3"/>
      <c r="AH1151" s="3"/>
      <c r="AI1151" s="3"/>
      <c r="AJ1151" s="3"/>
      <c r="AK1151" s="3"/>
      <c r="AL1151" s="3"/>
      <c r="AO1151" s="1" t="str">
        <f t="shared" si="266"/>
        <v/>
      </c>
      <c r="AP1151" s="50"/>
      <c r="AQ1151" s="50" t="str">
        <f t="shared" si="267"/>
        <v/>
      </c>
      <c r="AR1151" s="50"/>
      <c r="AS1151" s="1" t="str">
        <f t="shared" si="268"/>
        <v/>
      </c>
      <c r="AU1151" s="1" t="str">
        <f t="shared" si="269"/>
        <v/>
      </c>
      <c r="AW1151" s="1" t="str">
        <f t="shared" si="270"/>
        <v/>
      </c>
      <c r="AY1151" s="1" t="str">
        <f t="shared" si="271"/>
        <v/>
      </c>
      <c r="BA1151" s="1" t="str">
        <f t="shared" si="272"/>
        <v/>
      </c>
      <c r="BC1151" s="1" t="str">
        <f t="shared" si="273"/>
        <v/>
      </c>
    </row>
    <row r="1152" spans="3:55" hidden="1">
      <c r="C1152" s="1" t="str">
        <f t="shared" si="274"/>
        <v/>
      </c>
      <c r="E1152" s="1" t="str">
        <f t="shared" si="275"/>
        <v/>
      </c>
      <c r="F1152" s="30">
        <v>109500</v>
      </c>
      <c r="G1152" s="35">
        <v>128200</v>
      </c>
      <c r="H1152" s="30">
        <v>97700</v>
      </c>
      <c r="I1152" s="30">
        <v>153600</v>
      </c>
      <c r="J1152" s="30"/>
      <c r="K1152" s="31">
        <v>51500</v>
      </c>
      <c r="L1152" s="31"/>
      <c r="M1152" s="31">
        <v>51900</v>
      </c>
      <c r="N1152" s="34">
        <v>53000</v>
      </c>
      <c r="O1152" s="33">
        <v>55600</v>
      </c>
      <c r="P1152" s="31">
        <v>60300</v>
      </c>
      <c r="Q1152" s="36"/>
      <c r="R1152" s="36">
        <v>62200</v>
      </c>
      <c r="S1152" s="142">
        <v>65100</v>
      </c>
      <c r="T1152" s="143">
        <v>76400</v>
      </c>
      <c r="U1152" s="143">
        <v>83500</v>
      </c>
      <c r="V1152" s="143"/>
      <c r="W1152" s="37">
        <v>162400</v>
      </c>
      <c r="X1152" s="37">
        <v>175700</v>
      </c>
      <c r="Y1152" s="37">
        <v>195000</v>
      </c>
      <c r="Z1152" s="37"/>
      <c r="AA1152" s="37"/>
      <c r="AB1152" s="37"/>
      <c r="AC1152" s="148"/>
      <c r="AD1152" s="148"/>
      <c r="AE1152" s="3"/>
      <c r="AF1152" s="3"/>
      <c r="AG1152" s="3"/>
      <c r="AH1152" s="3"/>
      <c r="AI1152" s="3"/>
      <c r="AJ1152" s="3"/>
      <c r="AK1152" s="3"/>
      <c r="AL1152" s="3"/>
      <c r="AO1152" s="1" t="str">
        <f t="shared" si="266"/>
        <v/>
      </c>
      <c r="AP1152" s="50"/>
      <c r="AQ1152" s="50" t="str">
        <f t="shared" si="267"/>
        <v/>
      </c>
      <c r="AR1152" s="50"/>
      <c r="AS1152" s="1" t="str">
        <f t="shared" si="268"/>
        <v/>
      </c>
      <c r="AU1152" s="1" t="str">
        <f t="shared" si="269"/>
        <v/>
      </c>
      <c r="AW1152" s="1" t="str">
        <f t="shared" si="270"/>
        <v/>
      </c>
      <c r="AY1152" s="1" t="str">
        <f t="shared" si="271"/>
        <v/>
      </c>
      <c r="BA1152" s="1" t="str">
        <f t="shared" si="272"/>
        <v/>
      </c>
      <c r="BC1152" s="1" t="str">
        <f t="shared" si="273"/>
        <v/>
      </c>
    </row>
    <row r="1153" spans="1:55" hidden="1">
      <c r="A1153" s="3"/>
      <c r="B1153" s="3"/>
      <c r="C1153" s="1" t="str">
        <f t="shared" si="274"/>
        <v/>
      </c>
      <c r="D1153" s="3"/>
      <c r="E1153" s="1" t="str">
        <f t="shared" si="275"/>
        <v/>
      </c>
      <c r="F1153" s="34">
        <v>112800</v>
      </c>
      <c r="G1153" s="35">
        <v>132000</v>
      </c>
      <c r="H1153" s="30">
        <v>100600</v>
      </c>
      <c r="I1153" s="30">
        <v>158200</v>
      </c>
      <c r="J1153" s="30"/>
      <c r="K1153" s="31">
        <v>53000</v>
      </c>
      <c r="L1153" s="31"/>
      <c r="M1153" s="31">
        <v>53500</v>
      </c>
      <c r="N1153" s="34">
        <v>54600</v>
      </c>
      <c r="O1153" s="33">
        <v>57300</v>
      </c>
      <c r="P1153" s="31">
        <v>62100</v>
      </c>
      <c r="Q1153" s="36"/>
      <c r="R1153" s="36">
        <v>64100</v>
      </c>
      <c r="S1153" s="142">
        <v>67100</v>
      </c>
      <c r="T1153" s="143">
        <v>78700</v>
      </c>
      <c r="U1153" s="143">
        <v>86000</v>
      </c>
      <c r="V1153" s="143"/>
      <c r="W1153" s="37">
        <v>167300</v>
      </c>
      <c r="X1153" s="37">
        <v>181000</v>
      </c>
      <c r="Y1153" s="31"/>
      <c r="Z1153" s="31"/>
      <c r="AA1153" s="31"/>
      <c r="AB1153" s="31"/>
      <c r="AC1153" s="148"/>
      <c r="AD1153" s="148"/>
      <c r="AE1153" s="3"/>
      <c r="AF1153" s="3"/>
      <c r="AG1153" s="3"/>
      <c r="AH1153" s="3"/>
      <c r="AI1153" s="3"/>
      <c r="AJ1153" s="3"/>
      <c r="AK1153" s="3"/>
      <c r="AL1153" s="3"/>
      <c r="AO1153" s="1" t="str">
        <f t="shared" si="266"/>
        <v/>
      </c>
      <c r="AP1153" s="50"/>
      <c r="AQ1153" s="50" t="str">
        <f t="shared" si="267"/>
        <v/>
      </c>
      <c r="AR1153" s="50"/>
      <c r="AS1153" s="1" t="str">
        <f t="shared" si="268"/>
        <v/>
      </c>
      <c r="AU1153" s="1" t="str">
        <f t="shared" si="269"/>
        <v/>
      </c>
      <c r="AW1153" s="1" t="str">
        <f t="shared" si="270"/>
        <v/>
      </c>
      <c r="AY1153" s="1" t="str">
        <f t="shared" si="271"/>
        <v/>
      </c>
      <c r="BA1153" s="1" t="str">
        <f t="shared" si="272"/>
        <v/>
      </c>
      <c r="BC1153" s="1" t="str">
        <f t="shared" si="273"/>
        <v/>
      </c>
    </row>
    <row r="1154" spans="1:55" hidden="1">
      <c r="A1154" s="3"/>
      <c r="B1154" s="3"/>
      <c r="C1154" s="1" t="str">
        <f t="shared" si="274"/>
        <v/>
      </c>
      <c r="D1154" s="3"/>
      <c r="E1154" s="1" t="str">
        <f t="shared" si="275"/>
        <v/>
      </c>
      <c r="F1154" s="30">
        <v>116200</v>
      </c>
      <c r="G1154" s="35">
        <v>136000</v>
      </c>
      <c r="H1154" s="30">
        <v>103600</v>
      </c>
      <c r="I1154" s="37">
        <v>162900</v>
      </c>
      <c r="J1154" s="37"/>
      <c r="K1154" s="31">
        <v>54600</v>
      </c>
      <c r="L1154" s="31"/>
      <c r="M1154" s="31">
        <v>55100</v>
      </c>
      <c r="N1154" s="31">
        <v>56200</v>
      </c>
      <c r="O1154" s="33">
        <v>59000</v>
      </c>
      <c r="P1154" s="31">
        <v>64000</v>
      </c>
      <c r="Q1154" s="36"/>
      <c r="R1154" s="36">
        <v>66000</v>
      </c>
      <c r="S1154" s="142">
        <v>69100</v>
      </c>
      <c r="T1154" s="143">
        <v>81100</v>
      </c>
      <c r="U1154" s="143">
        <v>88600</v>
      </c>
      <c r="V1154" s="143"/>
      <c r="W1154" s="37">
        <v>172300</v>
      </c>
      <c r="X1154" s="37">
        <v>186400</v>
      </c>
      <c r="Y1154" s="31"/>
      <c r="Z1154" s="31"/>
      <c r="AA1154" s="31"/>
      <c r="AB1154" s="31"/>
      <c r="AC1154" s="148"/>
      <c r="AD1154" s="148"/>
      <c r="AE1154" s="3"/>
      <c r="AF1154" s="3"/>
      <c r="AG1154" s="3"/>
      <c r="AH1154" s="3"/>
      <c r="AI1154" s="3"/>
      <c r="AJ1154" s="3"/>
      <c r="AK1154" s="3"/>
      <c r="AL1154" s="3"/>
      <c r="AO1154" s="1" t="str">
        <f t="shared" si="266"/>
        <v/>
      </c>
      <c r="AP1154" s="50"/>
      <c r="AQ1154" s="50" t="str">
        <f t="shared" si="267"/>
        <v/>
      </c>
      <c r="AR1154" s="50"/>
      <c r="AS1154" s="1" t="str">
        <f t="shared" si="268"/>
        <v/>
      </c>
      <c r="AU1154" s="1" t="str">
        <f t="shared" si="269"/>
        <v/>
      </c>
      <c r="AW1154" s="1" t="str">
        <f t="shared" si="270"/>
        <v/>
      </c>
      <c r="AY1154" s="1" t="str">
        <f t="shared" si="271"/>
        <v/>
      </c>
      <c r="BA1154" s="1" t="str">
        <f t="shared" si="272"/>
        <v/>
      </c>
      <c r="BC1154" s="1" t="str">
        <f t="shared" si="273"/>
        <v/>
      </c>
    </row>
    <row r="1155" spans="1:55" hidden="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N1155" s="50"/>
      <c r="AO1155" s="1" t="str">
        <f t="shared" si="266"/>
        <v/>
      </c>
      <c r="AP1155" s="50"/>
      <c r="AQ1155" s="50" t="str">
        <f t="shared" si="267"/>
        <v/>
      </c>
      <c r="AS1155" s="1" t="str">
        <f t="shared" si="268"/>
        <v/>
      </c>
      <c r="AU1155" s="1" t="str">
        <f t="shared" si="269"/>
        <v/>
      </c>
      <c r="AW1155" s="1" t="str">
        <f t="shared" si="270"/>
        <v/>
      </c>
      <c r="AY1155" s="1" t="str">
        <f t="shared" si="271"/>
        <v/>
      </c>
      <c r="BA1155" s="1" t="str">
        <f t="shared" si="272"/>
        <v/>
      </c>
      <c r="BC1155" s="1" t="str">
        <f t="shared" si="273"/>
        <v/>
      </c>
    </row>
    <row r="1156" spans="1:55" hidden="1"/>
    <row r="1157" spans="1:55" hidden="1"/>
    <row r="1158" spans="1:55" hidden="1">
      <c r="AP1158" s="161" t="e">
        <f>IF(AND($N$30="Fix Pay"),"0",$O$30*$H$5)</f>
        <v>#VALUE!</v>
      </c>
      <c r="AQ1158" s="1" t="str">
        <f>IF(AND($N$30="Fix Pay"),$I$30,$P$30)</f>
        <v/>
      </c>
      <c r="AT1158" s="161" t="e">
        <f>IF(AND($S$30="Fix Pay"),"0",$T$30*$H$5)</f>
        <v>#VALUE!</v>
      </c>
      <c r="AU1158" s="1" t="str">
        <f>IF(AND($S$30="Fix Pay"),$I$30,$U$30)</f>
        <v/>
      </c>
      <c r="AX1158" s="165" t="e">
        <f>IF(AND($X$30="Fix Pay"),"0",$Y$30*$H$5)</f>
        <v>#VALUE!</v>
      </c>
      <c r="AY1158" s="1" t="str">
        <f>IF(AND($X$30="Fix Pay"),$I$30,$Z$30)</f>
        <v/>
      </c>
      <c r="BB1158" s="165" t="e">
        <f>IF(AND($AC$30="Fix Pay"),"0",$AD$30*$H$5)</f>
        <v>#VALUE!</v>
      </c>
      <c r="BC1158" s="1" t="str">
        <f>IF(AND($AC$30="Fix Pay"),$I$30,$AE$30)</f>
        <v/>
      </c>
    </row>
    <row r="1159" spans="1:55" ht="15" hidden="1" customHeight="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40" t="s">
        <v>46</v>
      </c>
      <c r="L1159" s="340"/>
      <c r="M1159" s="340"/>
      <c r="N1159" s="340"/>
      <c r="O1159" s="340"/>
      <c r="P1159" s="340"/>
      <c r="Q1159" s="340"/>
      <c r="R1159" s="340"/>
      <c r="S1159" s="340"/>
      <c r="T1159" s="340"/>
      <c r="U1159" s="340"/>
      <c r="V1159" s="245"/>
      <c r="W1159" s="341" t="s">
        <v>47</v>
      </c>
      <c r="X1159" s="341"/>
      <c r="Y1159" s="341"/>
      <c r="Z1159" s="341"/>
      <c r="AA1159" s="341"/>
      <c r="AB1159" s="341"/>
      <c r="AC1159" s="341"/>
      <c r="AD1159" s="341"/>
      <c r="AE1159" s="342" t="s">
        <v>48</v>
      </c>
      <c r="AF1159" s="342"/>
      <c r="AG1159" s="342"/>
      <c r="AH1159" s="342"/>
      <c r="AI1159" s="342"/>
      <c r="AJ1159" s="3"/>
      <c r="AK1159" s="3"/>
      <c r="AL1159" s="3"/>
      <c r="AO1159" s="1" t="str">
        <f>AQ1159</f>
        <v/>
      </c>
      <c r="AP1159" s="162" t="str">
        <f>IF(AND($O$30=""),"",ROUND(AP1158,0))</f>
        <v/>
      </c>
      <c r="AQ1159" s="50" t="str">
        <f>IF($AQ$1158=4200,F1162,IF($AQ$1158=4800,G1162,IF($AQ$1158="5400A",I1162,IF($AQ$1158=3600,H1162,IF($AQ$1158=1700,K1162,IF($AQ$1158=1750,M1162,IF($AQ$1158=1900,N1162,IF($AQ$1158=2000,O1162,IF($AQ$1158="2400A",P1162,IF($AQ$1158="2400B",R1162,IF($AQ$1158="2400C",S1162,IF($AQ$1158="2800A",T1162,IF($AQ$1158="2800B",U1162,IF($AQ$1158="5400B",W1162,IF($AQ$1158=6000,X1162,IF($AQ$1158=6600,Y1162,IF($AQ$1158=6800,Z1162,IF($AQ$1158=7200,AB1162,IF($AQ$1158=7600,AC1162,IF($AQ$1158=8200,AD1162,IF($AQ$1158=8700,AE1162,IF($AQ$1158=8900,AG1162,IF($AQ$1158=9500,AH1162,IF($AQ$1158=10000,AI1162,""))))))))))))))))))))))))</f>
        <v/>
      </c>
      <c r="AR1159" s="50"/>
      <c r="AS1159" s="1" t="str">
        <f>AU1159</f>
        <v/>
      </c>
      <c r="AT1159" s="162" t="str">
        <f>IF(AND($T$30=""),"",ROUND(AT1158,0))</f>
        <v/>
      </c>
      <c r="AU1159" s="1" t="str">
        <f>IF($AU$1158=4200,F1162,IF($AU$1158=4800,G1162,IF($AU$1158="5400A",I1162,IF($AU$1158=3600,H1162,IF($AU$1158=1700,K1162,IF($AU$1158=1750,M1162,IF($AU$1158=1900,N1162,IF($AU$1158=2000,O1162,IF($AU$1158="2400A",P1162,IF($AU$1158="2400B",R1162,IF($AU$1158="2400C",S1162,IF($AU$1158="2800A",T1162,IF($AU$1158="2800B",U1162,IF($AU$1158="5400B",W1162,IF($AU$1158=6000,X1162,IF($AU$1158=6600,Y1162,IF($AU$1158=6800,Z1162,IF($AU$1158=7200,AB1162,IF($AU$1158=7600,AC1162,IF($AU$1158=8200,AD1162,IF($AU$1158=8700,AE1162,IF($AU$1158=8900,AG1162,IF($AU$1158=9500,AH1162,IF($AU$1158=10000,AI1162,""))))))))))))))))))))))))</f>
        <v/>
      </c>
      <c r="AW1159" s="1" t="str">
        <f>AY1159</f>
        <v/>
      </c>
      <c r="AX1159" s="162" t="str">
        <f>IF(AND($Y$30=""),"",ROUND(AX1158,0))</f>
        <v/>
      </c>
      <c r="AY1159" s="1" t="str">
        <f>IF($AY$1158=4200,F1162,IF($AY$1158=4800,G1162,IF($AY$1158="5400A",I1162,IF($AY$1158=3600,H1162,IF($AY$1158=1700,K1162,IF($AY$1158=1750,M1162,IF($AY$1158=1900,N1162,IF($AY$1158=2000,O1162,IF($AY$1158="2400A",P1162,IF($AY$1158="2400B",R1162,IF($AY$1158="2400C",S1162,IF($AY$1158="2800A",T1162,IF($AY$1158="2800B",U1162,IF($AY$1158="5400B",W1162,IF($AY$1158=6000,X1162,IF($AY$1158=6600,Y1162,IF($AY$1158=6800,Z1162,IF($AY$1158=7200,AB1162,IF($AY$1158=7600,AC1162,IF($AY$1158=8200,AD1162,IF($AY$1158=8700,AE1162,IF($AY$1158=8900,AG1162,IF($AY$1158=9500,AH1162,IF($AY$1158=10000,AI1162,""))))))))))))))))))))))))</f>
        <v/>
      </c>
      <c r="BA1159" s="1" t="str">
        <f>BC1159</f>
        <v/>
      </c>
      <c r="BB1159" s="162" t="str">
        <f>IF(AND($AD$30=""),"",ROUND(BB1158,0))</f>
        <v/>
      </c>
      <c r="BC1159" s="1" t="str">
        <f>IF($BC$1158=4200,F1162,IF($BC$1158=4800,G1162,IF($BC$1158="5400A",I1162,IF($BC$1158=3600,H1162,IF($BC$1158=1700,K1162,IF($BC$1158=1750,M1162,IF($BC$1158=1900,N1162,IF($BC$1158=2000,O1162,IF($BC$1158="2400A",P1162,IF($BC$1158="2400B",R1162,IF($BC$1158="2400C",S1162,IF($BC$1158="2800A",T1162,IF($BC$1158="2800B",U1162,IF($BC$1158="5400B",W1162,IF($BC$1158=6000,X1162,IF($BC$1158=6600,Y1162,IF($BC$1158=6800,Z1162,IF($BC$1158=7200,AB1162,IF($BC$1158=7600,AC1162,IF($BC$1158=8200,AD1162,IF($BC$1158=8700,AE1162,IF($BC$1158=8900,AG1162,IF($BC$1158=9500,AH1162,IF($BC$1158=10000,AI1162,""))))))))))))))))))))))))</f>
        <v/>
      </c>
    </row>
    <row r="1160" spans="1:55" ht="15" hidden="1" customHeight="1">
      <c r="E1160" s="1">
        <f>IF(AND(F30="Fix Pay"),I30,I30)</f>
        <v>0</v>
      </c>
      <c r="F1160" s="5"/>
      <c r="G1160" s="344" t="s">
        <v>45</v>
      </c>
      <c r="H1160" s="344"/>
      <c r="I1160" s="6"/>
      <c r="J1160" s="42"/>
      <c r="K1160" s="28">
        <v>1700</v>
      </c>
      <c r="L1160" s="28"/>
      <c r="M1160" s="28">
        <v>1750</v>
      </c>
      <c r="N1160" s="141">
        <v>1900</v>
      </c>
      <c r="O1160" s="39">
        <v>2000</v>
      </c>
      <c r="P1160" s="39" t="s">
        <v>74</v>
      </c>
      <c r="Q1160" s="39"/>
      <c r="R1160" s="39" t="s">
        <v>75</v>
      </c>
      <c r="S1160" s="39" t="s">
        <v>76</v>
      </c>
      <c r="T1160" s="40" t="s">
        <v>77</v>
      </c>
      <c r="U1160" s="40" t="s">
        <v>78</v>
      </c>
      <c r="V1160" s="40"/>
      <c r="W1160" s="38" t="s">
        <v>80</v>
      </c>
      <c r="X1160" s="38">
        <v>6000</v>
      </c>
      <c r="Y1160" s="39">
        <v>6600</v>
      </c>
      <c r="Z1160" s="39">
        <v>6800</v>
      </c>
      <c r="AA1160" s="39"/>
      <c r="AB1160" s="39">
        <v>7200</v>
      </c>
      <c r="AC1160" s="38">
        <v>7600</v>
      </c>
      <c r="AD1160" s="38">
        <v>8200</v>
      </c>
      <c r="AE1160" s="39">
        <v>8700</v>
      </c>
      <c r="AF1160" s="39"/>
      <c r="AG1160" s="39">
        <v>8900</v>
      </c>
      <c r="AH1160" s="39">
        <v>9500</v>
      </c>
      <c r="AI1160" s="40">
        <v>10000</v>
      </c>
      <c r="AJ1160" s="3"/>
      <c r="AK1160" s="3"/>
      <c r="AL1160" s="3"/>
      <c r="AO1160" s="1" t="str">
        <f t="shared" ref="AO1160:AO1202" si="276">AQ1160</f>
        <v/>
      </c>
      <c r="AP1160" s="163" t="str">
        <f>IF(AND(AP1159&lt;=AQ1159),AQ1159,INDEX(AO1159:AO1204,MATCH(AP1159,AQ1159:AQ1204)+(LOOKUP(AP1159,AQ1159:AQ1204)&lt;&gt;AP1159)))</f>
        <v/>
      </c>
      <c r="AQ1160" s="50" t="str">
        <f t="shared" ref="AQ1160:AQ1202" si="277">IF($AQ$1158=4200,F1163,IF($AQ$1158=4800,G1163,IF($AQ$1158="5400A",I1163,IF($AQ$1158=3600,H1163,IF($AQ$1158=1700,K1163,IF($AQ$1158=1750,M1163,IF($AQ$1158=1900,N1163,IF($AQ$1158=2000,O1163,IF($AQ$1158="2400A",P1163,IF($AQ$1158="2400B",R1163,IF($AQ$1158="2400C",S1163,IF($AQ$1158="2800A",T1163,IF($AQ$1158="2800B",U1163,IF($AQ$1158="5400B",W1163,IF($AQ$1158=6000,X1163,IF($AQ$1158=6600,Y1163,IF($AQ$1158=6800,Z1163,IF($AQ$1158=7200,AB1163,IF($AQ$1158=7600,AC1163,IF($AQ$1158=8200,AD1163,IF($AQ$1158=8700,AE1163,IF($AQ$1158=8900,AG1163,IF($AQ$1158=9500,AH1163,IF($AQ$1158=10000,AI1163,""))))))))))))))))))))))))</f>
        <v/>
      </c>
      <c r="AR1160" s="50"/>
      <c r="AS1160" s="1" t="str">
        <f t="shared" ref="AS1160:AS1202" si="278">AU1160</f>
        <v/>
      </c>
      <c r="AT1160" s="163" t="str">
        <f>IF(AND(AT1159&lt;=AU1159),AU1159,INDEX(AS1159:AS1204,MATCH(AT1159,AU1159:AU1204)+(LOOKUP(AT1159,AU1159:AU1204)&lt;&gt;AT1159)))</f>
        <v/>
      </c>
      <c r="AU1160" s="1" t="str">
        <f t="shared" ref="AU1160:AU1202" si="279">IF($AU$1158=4200,F1163,IF($AU$1158=4800,G1163,IF($AU$1158="5400A",I1163,IF($AU$1158=3600,H1163,IF($AU$1158=1700,K1163,IF($AU$1158=1750,M1163,IF($AU$1158=1900,N1163,IF($AU$1158=2000,O1163,IF($AU$1158="2400A",P1163,IF($AU$1158="2400B",R1163,IF($AU$1158="2400C",S1163,IF($AU$1158="2800A",T1163,IF($AU$1158="2800B",U1163,IF($AU$1158="5400B",W1163,IF($AU$1158=6000,X1163,IF($AU$1158=6600,Y1163,IF($AU$1158=6800,Z1163,IF($AU$1158=7200,AB1163,IF($AU$1158=7600,AC1163,IF($AU$1158=8200,AD1163,IF($AU$1158=8700,AE1163,IF($AU$1158=8900,AG1163,IF($AU$1158=9500,AH1163,IF($AU$1158=10000,AI1163,""))))))))))))))))))))))))</f>
        <v/>
      </c>
      <c r="AW1160" s="1" t="str">
        <f t="shared" ref="AW1160:AW1202" si="280">AY1160</f>
        <v/>
      </c>
      <c r="AX1160" s="163" t="str">
        <f>IF(AND(AX1159&lt;=AY1159),AY1159,INDEX(AW1159:AW1204,MATCH(AX1159,AY1159:AY1204)+(LOOKUP(AX1159,AY1159:AY1204)&lt;&gt;AX1159)))</f>
        <v/>
      </c>
      <c r="AY1160" s="1" t="str">
        <f t="shared" ref="AY1160:AY1202" si="281">IF($AY$1158=4200,F1163,IF($AY$1158=4800,G1163,IF($AY$1158="5400A",I1163,IF($AY$1158=3600,H1163,IF($AY$1158=1700,K1163,IF($AY$1158=1750,M1163,IF($AY$1158=1900,N1163,IF($AY$1158=2000,O1163,IF($AY$1158="2400A",P1163,IF($AY$1158="2400B",R1163,IF($AY$1158="2400C",S1163,IF($AY$1158="2800A",T1163,IF($AY$1158="2800B",U1163,IF($AY$1158="5400B",W1163,IF($AY$1158=6000,X1163,IF($AY$1158=6600,Y1163,IF($AY$1158=6800,Z1163,IF($AY$1158=7200,AB1163,IF($AY$1158=7600,AC1163,IF($AY$1158=8200,AD1163,IF($AY$1158=8700,AE1163,IF($AY$1158=8900,AG1163,IF($AY$1158=9500,AH1163,IF($AY$1158=10000,AI1163,""))))))))))))))))))))))))</f>
        <v/>
      </c>
      <c r="BA1160" s="1" t="str">
        <f t="shared" ref="BA1160:BA1202" si="282">BC1160</f>
        <v/>
      </c>
      <c r="BB1160" s="163" t="str">
        <f>IF(AND(BB1159&lt;=BC1159),BC1159,INDEX(BA1159:BA1204,MATCH(BB1159,BC1159:BC1204)+(LOOKUP(BB1159,BC1159:BC1204)&lt;&gt;BB1159)))</f>
        <v/>
      </c>
      <c r="BC1160" s="1" t="str">
        <f t="shared" ref="BC1160:BC1202" si="283">IF($BC$1158=4200,F1163,IF($BC$1158=4800,G1163,IF($BC$1158="5400A",I1163,IF($BC$1158=3600,H1163,IF($BC$1158=1700,K1163,IF($BC$1158=1750,M1163,IF($BC$1158=1900,N1163,IF($BC$1158=2000,O1163,IF($BC$1158="2400A",P1163,IF($BC$1158="2400B",R1163,IF($BC$1158="2400C",S1163,IF($BC$1158="2800A",T1163,IF($BC$1158="2800B",U1163,IF($BC$1158="5400B",W1163,IF($BC$1158=6000,X1163,IF($BC$1158=6600,Y1163,IF($BC$1158=6800,Z1163,IF($BC$1158=7200,AB1163,IF($BC$1158=7600,AC1163,IF($BC$1158=8200,AD1163,IF($BC$1158=8700,AE1163,IF($BC$1158=8900,AG1163,IF($BC$1158=9500,AH1163,IF($BC$1158=10000,AI1163,""))))))))))))))))))))))))</f>
        <v/>
      </c>
    </row>
    <row r="1161" spans="1:55" ht="15" hidden="1" customHeight="1">
      <c r="B1161" s="160">
        <v>24</v>
      </c>
      <c r="D1161" s="150">
        <f>IF(AND(F30="Fix Pay"),"0",H30*H$5)</f>
        <v>0</v>
      </c>
      <c r="F1161" s="7">
        <v>4200</v>
      </c>
      <c r="G1161" s="8">
        <v>4800</v>
      </c>
      <c r="H1161" s="8">
        <v>3600</v>
      </c>
      <c r="I1161" s="9" t="s">
        <v>79</v>
      </c>
      <c r="J1161" s="42"/>
      <c r="K1161" s="29">
        <v>1</v>
      </c>
      <c r="L1161" s="29"/>
      <c r="M1161" s="29">
        <v>2</v>
      </c>
      <c r="N1161" s="29">
        <v>3</v>
      </c>
      <c r="O1161" s="29">
        <v>4</v>
      </c>
      <c r="P1161" s="29">
        <v>5</v>
      </c>
      <c r="Q1161" s="29"/>
      <c r="R1161" s="29">
        <v>6</v>
      </c>
      <c r="S1161" s="29">
        <v>7</v>
      </c>
      <c r="T1161" s="29">
        <v>8</v>
      </c>
      <c r="U1161" s="29">
        <v>9</v>
      </c>
      <c r="V1161" s="29"/>
      <c r="W1161" s="29">
        <v>14</v>
      </c>
      <c r="X1161" s="29">
        <v>15</v>
      </c>
      <c r="Y1161" s="29">
        <v>16</v>
      </c>
      <c r="Z1161" s="29">
        <v>17</v>
      </c>
      <c r="AA1161" s="29"/>
      <c r="AB1161" s="29">
        <v>18</v>
      </c>
      <c r="AC1161" s="39">
        <v>19</v>
      </c>
      <c r="AD1161" s="39">
        <v>20</v>
      </c>
      <c r="AE1161" s="39">
        <v>21</v>
      </c>
      <c r="AF1161" s="39"/>
      <c r="AG1161" s="39">
        <v>22</v>
      </c>
      <c r="AH1161" s="39">
        <v>23</v>
      </c>
      <c r="AI1161" s="39">
        <v>24</v>
      </c>
      <c r="AJ1161" s="3"/>
      <c r="AK1161" s="3"/>
      <c r="AL1161" s="3"/>
      <c r="AO1161" s="1" t="str">
        <f t="shared" si="276"/>
        <v/>
      </c>
      <c r="AP1161" s="250"/>
      <c r="AQ1161" s="50" t="str">
        <f t="shared" si="277"/>
        <v/>
      </c>
      <c r="AR1161" s="50"/>
      <c r="AS1161" s="1" t="str">
        <f t="shared" si="278"/>
        <v/>
      </c>
      <c r="AT1161" s="250"/>
      <c r="AU1161" s="1" t="str">
        <f t="shared" si="279"/>
        <v/>
      </c>
      <c r="AW1161" s="1" t="str">
        <f t="shared" si="280"/>
        <v/>
      </c>
      <c r="AX1161" s="151"/>
      <c r="AY1161" s="1" t="str">
        <f t="shared" si="281"/>
        <v/>
      </c>
      <c r="BA1161" s="1" t="str">
        <f t="shared" si="282"/>
        <v/>
      </c>
      <c r="BB1161" s="151"/>
      <c r="BC1161" s="1" t="str">
        <f t="shared" si="283"/>
        <v/>
      </c>
    </row>
    <row r="1162" spans="1:55" ht="15" hidden="1" customHeight="1">
      <c r="C1162" s="1" t="str">
        <f t="shared" ref="C1162:C1201" si="284">E1162</f>
        <v/>
      </c>
      <c r="D1162" s="151">
        <f>IF(AND(H1126=""),"",ROUND(D1161,0))</f>
        <v>0</v>
      </c>
      <c r="E1162" s="1" t="str">
        <f t="shared" ref="E1162:E1201" si="285">IF($E$1160=4200,F1162,IF($E$1160=4800,G1162,IF($E$1160="5400A",I1162,IF($E$1160=3600,H1162,IF($E$1160=1700,K1162,IF($E$1160=1750,M1162,IF($E$1160=1900,N1162,IF($E$1160=2000,O1162,IF($E$1160="2400A",P1162,IF($E$1160="2400B",R1162,IF($E$1160="2400C",S1162,IF($E$1160="2800A",T1162,IF($E$1160="2800B",U1162,IF($E$1160="5400B",W1162,IF($E$1160=6000,X1162,IF($E$1160=6600,Y1162,IF($E$1160=6800,Z1162,IF($E$1160=7200,AB1162,IF($E$1160=7600,AC1162,IF($E$1160=8200,AD1162,IF($E$1160=8700,AE1162,IF($E$1160=8900,AG1162,IF($E$1160=9500,AH1162,IF($E$1160=10000,AI1162,""))))))))))))))))))))))))</f>
        <v/>
      </c>
      <c r="F1162" s="1">
        <v>26500</v>
      </c>
      <c r="G1162" s="1">
        <v>31100</v>
      </c>
      <c r="H1162" s="1">
        <v>23700</v>
      </c>
      <c r="I1162" s="1">
        <v>39300</v>
      </c>
      <c r="K1162" s="30">
        <v>12400</v>
      </c>
      <c r="L1162" s="30"/>
      <c r="M1162" s="30">
        <v>12600</v>
      </c>
      <c r="N1162" s="31">
        <v>12800</v>
      </c>
      <c r="O1162" s="30">
        <v>13500</v>
      </c>
      <c r="P1162" s="31">
        <v>14600</v>
      </c>
      <c r="Q1162" s="36"/>
      <c r="R1162" s="36">
        <v>15100</v>
      </c>
      <c r="S1162" s="142">
        <v>15700</v>
      </c>
      <c r="T1162" s="143">
        <v>18500</v>
      </c>
      <c r="U1162" s="143">
        <v>20100</v>
      </c>
      <c r="V1162" s="143"/>
      <c r="W1162" s="34">
        <v>39300</v>
      </c>
      <c r="X1162" s="34">
        <v>42500</v>
      </c>
      <c r="Y1162" s="31">
        <v>47200</v>
      </c>
      <c r="Z1162" s="31">
        <v>49700</v>
      </c>
      <c r="AA1162" s="31"/>
      <c r="AB1162" s="31">
        <v>52800</v>
      </c>
      <c r="AC1162" s="31">
        <v>58000</v>
      </c>
      <c r="AD1162" s="31">
        <v>62300</v>
      </c>
      <c r="AE1162" s="30">
        <v>86200</v>
      </c>
      <c r="AF1162" s="30"/>
      <c r="AG1162" s="30">
        <v>90800</v>
      </c>
      <c r="AH1162" s="30">
        <v>102100</v>
      </c>
      <c r="AI1162" s="37">
        <v>104200</v>
      </c>
      <c r="AJ1162" s="3"/>
      <c r="AK1162" s="3"/>
      <c r="AL1162" s="3"/>
      <c r="AO1162" s="1" t="str">
        <f t="shared" si="276"/>
        <v/>
      </c>
      <c r="AP1162" s="164" t="str">
        <f>IF(AND($N$30="Fix Pay"),AQ1159,AP1160)</f>
        <v/>
      </c>
      <c r="AQ1162" s="50" t="str">
        <f t="shared" si="277"/>
        <v/>
      </c>
      <c r="AR1162" s="50"/>
      <c r="AS1162" s="1" t="str">
        <f t="shared" si="278"/>
        <v/>
      </c>
      <c r="AT1162" s="164" t="str">
        <f>IF(AND($S$30="Fix Pay"),AU1159,AT1160)</f>
        <v/>
      </c>
      <c r="AU1162" s="1" t="str">
        <f t="shared" si="279"/>
        <v/>
      </c>
      <c r="AW1162" s="1" t="str">
        <f t="shared" si="280"/>
        <v/>
      </c>
      <c r="AX1162" s="164" t="str">
        <f>IF(AND($X$30="Fix Pay"),AY1159,AX1160)</f>
        <v/>
      </c>
      <c r="AY1162" s="1" t="str">
        <f t="shared" si="281"/>
        <v/>
      </c>
      <c r="BA1162" s="1" t="str">
        <f t="shared" si="282"/>
        <v/>
      </c>
      <c r="BB1162" s="164" t="str">
        <f>IF(AND($AC$30="Fix Pay"),BC1159,BB1160)</f>
        <v/>
      </c>
      <c r="BC1162" s="1" t="str">
        <f t="shared" si="283"/>
        <v/>
      </c>
    </row>
    <row r="1163" spans="1:55" ht="15" hidden="1" customHeight="1">
      <c r="C1163" s="1" t="str">
        <f t="shared" si="284"/>
        <v/>
      </c>
      <c r="D1163" s="151" t="str">
        <f>IF(AND(D1162&lt;=E1162),E1162,INDEX($C$1162:$C$1201,MATCH(D1162,$E$1162:$E$1201)+(LOOKUP(D1162,$E$1162:$E$1201)&lt;&gt;D1162)))</f>
        <v/>
      </c>
      <c r="E1163" s="1" t="str">
        <f t="shared" si="285"/>
        <v/>
      </c>
      <c r="F1163" s="1">
        <v>37800</v>
      </c>
      <c r="G1163" s="1">
        <v>44300</v>
      </c>
      <c r="H1163" s="1">
        <v>33800</v>
      </c>
      <c r="I1163" s="1">
        <v>53100</v>
      </c>
      <c r="K1163" s="30">
        <v>17700</v>
      </c>
      <c r="L1163" s="30"/>
      <c r="M1163" s="30">
        <v>17900</v>
      </c>
      <c r="N1163" s="31">
        <v>18200</v>
      </c>
      <c r="O1163" s="30">
        <v>19200</v>
      </c>
      <c r="P1163" s="31">
        <v>20800</v>
      </c>
      <c r="Q1163" s="36"/>
      <c r="R1163" s="36">
        <v>21500</v>
      </c>
      <c r="S1163" s="142">
        <v>22400</v>
      </c>
      <c r="T1163" s="143">
        <v>25300</v>
      </c>
      <c r="U1163" s="143">
        <v>28700</v>
      </c>
      <c r="V1163" s="143"/>
      <c r="W1163" s="34">
        <v>56100</v>
      </c>
      <c r="X1163" s="34">
        <v>60700</v>
      </c>
      <c r="Y1163" s="31">
        <v>67300</v>
      </c>
      <c r="Z1163" s="31">
        <v>71000</v>
      </c>
      <c r="AA1163" s="31"/>
      <c r="AB1163" s="31">
        <v>75300</v>
      </c>
      <c r="AC1163" s="31">
        <v>79900</v>
      </c>
      <c r="AD1163" s="31">
        <v>88900</v>
      </c>
      <c r="AE1163" s="30">
        <v>123100</v>
      </c>
      <c r="AF1163" s="30"/>
      <c r="AG1163" s="30">
        <v>129700</v>
      </c>
      <c r="AH1163" s="30">
        <v>145800</v>
      </c>
      <c r="AI1163" s="37">
        <v>148800</v>
      </c>
      <c r="AJ1163" s="3"/>
      <c r="AK1163" s="3"/>
      <c r="AL1163" s="3"/>
      <c r="AO1163" s="1" t="str">
        <f t="shared" si="276"/>
        <v/>
      </c>
      <c r="AP1163" s="250"/>
      <c r="AQ1163" s="50" t="str">
        <f t="shared" si="277"/>
        <v/>
      </c>
      <c r="AR1163" s="50"/>
      <c r="AS1163" s="1" t="str">
        <f t="shared" si="278"/>
        <v/>
      </c>
      <c r="AT1163" s="250"/>
      <c r="AU1163" s="1" t="str">
        <f t="shared" si="279"/>
        <v/>
      </c>
      <c r="AW1163" s="1" t="str">
        <f t="shared" si="280"/>
        <v/>
      </c>
      <c r="AX1163" s="151"/>
      <c r="AY1163" s="1" t="str">
        <f t="shared" si="281"/>
        <v/>
      </c>
      <c r="BA1163" s="1" t="str">
        <f t="shared" si="282"/>
        <v/>
      </c>
      <c r="BB1163" s="151"/>
      <c r="BC1163" s="1" t="str">
        <f t="shared" si="283"/>
        <v/>
      </c>
    </row>
    <row r="1164" spans="1:55" ht="15" hidden="1" customHeight="1">
      <c r="C1164" s="1" t="str">
        <f t="shared" si="284"/>
        <v/>
      </c>
      <c r="D1164" s="152" t="str">
        <f>IF(AND(D1162&lt;=E1162),E1162,INDEX($C$1162:$C$1181,MATCH(D1162,$E$1162:$E$1181)+(LOOKUP(D1162,$E$1162:$E$1181)&lt;&gt;D1162)))</f>
        <v/>
      </c>
      <c r="E1164" s="1" t="str">
        <f t="shared" si="285"/>
        <v/>
      </c>
      <c r="F1164" s="1">
        <v>38900</v>
      </c>
      <c r="G1164" s="1">
        <v>45600</v>
      </c>
      <c r="H1164" s="1">
        <v>34800</v>
      </c>
      <c r="I1164" s="1">
        <v>54700</v>
      </c>
      <c r="K1164" s="31">
        <v>18200</v>
      </c>
      <c r="L1164" s="31"/>
      <c r="M1164" s="31">
        <v>18400</v>
      </c>
      <c r="N1164" s="31">
        <v>18700</v>
      </c>
      <c r="O1164" s="31">
        <v>19800</v>
      </c>
      <c r="P1164" s="31">
        <v>21400</v>
      </c>
      <c r="Q1164" s="36"/>
      <c r="R1164" s="36">
        <v>22100</v>
      </c>
      <c r="S1164" s="142">
        <v>23100</v>
      </c>
      <c r="T1164" s="143">
        <v>27100</v>
      </c>
      <c r="U1164" s="143">
        <v>29600</v>
      </c>
      <c r="V1164" s="143"/>
      <c r="W1164" s="34">
        <v>57800</v>
      </c>
      <c r="X1164" s="34">
        <v>62500</v>
      </c>
      <c r="Y1164" s="31">
        <v>69300</v>
      </c>
      <c r="Z1164" s="31">
        <v>73100</v>
      </c>
      <c r="AA1164" s="31"/>
      <c r="AB1164" s="31">
        <v>77600</v>
      </c>
      <c r="AC1164" s="31">
        <v>82300</v>
      </c>
      <c r="AD1164" s="31">
        <v>91600</v>
      </c>
      <c r="AE1164" s="30">
        <v>126800</v>
      </c>
      <c r="AF1164" s="30"/>
      <c r="AG1164" s="30">
        <v>133600</v>
      </c>
      <c r="AH1164" s="30">
        <v>150200</v>
      </c>
      <c r="AI1164" s="37">
        <v>153300</v>
      </c>
      <c r="AJ1164" s="3"/>
      <c r="AK1164" s="3"/>
      <c r="AL1164" s="3"/>
      <c r="AO1164" s="1" t="str">
        <f t="shared" si="276"/>
        <v/>
      </c>
      <c r="AP1164" s="250"/>
      <c r="AQ1164" s="50" t="str">
        <f t="shared" si="277"/>
        <v/>
      </c>
      <c r="AR1164" s="50"/>
      <c r="AS1164" s="1" t="str">
        <f t="shared" si="278"/>
        <v/>
      </c>
      <c r="AT1164" s="250"/>
      <c r="AU1164" s="1" t="str">
        <f t="shared" si="279"/>
        <v/>
      </c>
      <c r="AW1164" s="1" t="str">
        <f t="shared" si="280"/>
        <v/>
      </c>
      <c r="AX1164" s="151"/>
      <c r="AY1164" s="1" t="str">
        <f t="shared" si="281"/>
        <v/>
      </c>
      <c r="BA1164" s="1" t="str">
        <f t="shared" si="282"/>
        <v/>
      </c>
      <c r="BB1164" s="151"/>
      <c r="BC1164" s="1" t="str">
        <f t="shared" si="283"/>
        <v/>
      </c>
    </row>
    <row r="1165" spans="1:55" ht="15" hidden="1" customHeight="1">
      <c r="A1165" s="1" t="s">
        <v>229</v>
      </c>
      <c r="C1165" s="1" t="str">
        <f t="shared" si="284"/>
        <v/>
      </c>
      <c r="D1165" s="153" t="str">
        <f>IF(AND(C$6="Fix Pay"),E1162,D1163)</f>
        <v/>
      </c>
      <c r="E1165" s="1" t="str">
        <f t="shared" si="285"/>
        <v/>
      </c>
      <c r="F1165" s="1">
        <v>40100</v>
      </c>
      <c r="G1165" s="1">
        <v>47000</v>
      </c>
      <c r="H1165" s="1">
        <v>35800</v>
      </c>
      <c r="I1165" s="1">
        <v>56300</v>
      </c>
      <c r="K1165" s="31">
        <v>18700</v>
      </c>
      <c r="L1165" s="31"/>
      <c r="M1165" s="31">
        <v>19000</v>
      </c>
      <c r="N1165" s="30">
        <v>19300</v>
      </c>
      <c r="O1165" s="34">
        <v>20400</v>
      </c>
      <c r="P1165" s="30">
        <v>22000</v>
      </c>
      <c r="Q1165" s="35"/>
      <c r="R1165" s="35">
        <v>22800</v>
      </c>
      <c r="S1165" s="142">
        <v>23800</v>
      </c>
      <c r="T1165" s="144">
        <v>27900</v>
      </c>
      <c r="U1165" s="144">
        <v>30500</v>
      </c>
      <c r="V1165" s="144"/>
      <c r="W1165" s="34">
        <v>59500</v>
      </c>
      <c r="X1165" s="34">
        <v>64400</v>
      </c>
      <c r="Y1165" s="31">
        <v>71400</v>
      </c>
      <c r="Z1165" s="31">
        <v>75300</v>
      </c>
      <c r="AA1165" s="31"/>
      <c r="AB1165" s="31">
        <v>79900</v>
      </c>
      <c r="AC1165" s="31">
        <v>84800</v>
      </c>
      <c r="AD1165" s="31">
        <v>94300</v>
      </c>
      <c r="AE1165" s="30">
        <v>130600</v>
      </c>
      <c r="AF1165" s="30"/>
      <c r="AG1165" s="37">
        <v>137600</v>
      </c>
      <c r="AH1165" s="37">
        <v>154700</v>
      </c>
      <c r="AI1165" s="30">
        <v>157900</v>
      </c>
      <c r="AJ1165" s="3"/>
      <c r="AK1165" s="3"/>
      <c r="AL1165" s="3"/>
      <c r="AO1165" s="1" t="str">
        <f t="shared" si="276"/>
        <v/>
      </c>
      <c r="AP1165" s="155" t="str">
        <f>IF(AND(AP1159&lt;=AQ1159),AQ1159,INDEX(AO1159:AO1179,MATCH(AP1159,AQ1159:AQ1179)+(LOOKUP(AP1159,AQ1159:AQ1179)&lt;&gt;AP1159)))</f>
        <v/>
      </c>
      <c r="AQ1165" s="50" t="str">
        <f t="shared" si="277"/>
        <v/>
      </c>
      <c r="AR1165" s="50"/>
      <c r="AS1165" s="1" t="str">
        <f t="shared" si="278"/>
        <v/>
      </c>
      <c r="AT1165" s="155" t="str">
        <f>IF(AND(AT1159&lt;=AU1159),AU1159,INDEX(AS1159:AS1179,MATCH(AT1159,AU1159:AU1179)+(LOOKUP(AT1159,AU1159:AU1179)&lt;&gt;AT1159)))</f>
        <v/>
      </c>
      <c r="AU1165" s="1" t="str">
        <f t="shared" si="279"/>
        <v/>
      </c>
      <c r="AW1165" s="1" t="str">
        <f t="shared" si="280"/>
        <v/>
      </c>
      <c r="AX1165" s="155" t="str">
        <f>IF(AND(AX1159&lt;=AY1159),AY1159,INDEX(AW1159:AW1179,MATCH(AX1159,AY1159:AY1179)+(LOOKUP(AX1159,AY1159:AY1179)&lt;&gt;AX1159)))</f>
        <v/>
      </c>
      <c r="AY1165" s="1" t="str">
        <f t="shared" si="281"/>
        <v/>
      </c>
      <c r="BA1165" s="1" t="str">
        <f t="shared" si="282"/>
        <v/>
      </c>
      <c r="BB1165" s="155" t="str">
        <f>IF(AND(BB1159&lt;=BC1159),BC1159,INDEX(BA1159:BA1179,MATCH(BB1159,BC1159:BC1179)+(LOOKUP(BB1159,BC1159:BC1179)&lt;&gt;BB1159)))</f>
        <v/>
      </c>
      <c r="BC1165" s="1" t="str">
        <f t="shared" si="283"/>
        <v/>
      </c>
    </row>
    <row r="1166" spans="1:55" ht="15" hidden="1" customHeight="1">
      <c r="A1166" s="1" t="s">
        <v>230</v>
      </c>
      <c r="C1166" s="1" t="str">
        <f t="shared" si="284"/>
        <v/>
      </c>
      <c r="D1166" s="154" t="str">
        <f>IF(E$30=A$51,D1165,IF(E$30=A$52,D1165,IF(E$30=A$53,D1165,IF(E$30=A$54,D1164,""))))</f>
        <v/>
      </c>
      <c r="E1166" s="1" t="str">
        <f t="shared" si="285"/>
        <v/>
      </c>
      <c r="F1166" s="1">
        <v>41300</v>
      </c>
      <c r="G1166" s="1">
        <v>48400</v>
      </c>
      <c r="H1166" s="1">
        <v>36900</v>
      </c>
      <c r="I1166" s="1">
        <v>58000</v>
      </c>
      <c r="K1166" s="31">
        <v>19300</v>
      </c>
      <c r="L1166" s="31"/>
      <c r="M1166" s="31">
        <v>19600</v>
      </c>
      <c r="N1166" s="30">
        <v>19900</v>
      </c>
      <c r="O1166" s="34">
        <v>21000</v>
      </c>
      <c r="P1166" s="31">
        <v>22700</v>
      </c>
      <c r="Q1166" s="36"/>
      <c r="R1166" s="36">
        <v>23500</v>
      </c>
      <c r="S1166" s="142">
        <v>24500</v>
      </c>
      <c r="T1166" s="143">
        <v>28700</v>
      </c>
      <c r="U1166" s="143">
        <v>31400</v>
      </c>
      <c r="V1166" s="143"/>
      <c r="W1166" s="31">
        <v>61300</v>
      </c>
      <c r="X1166" s="31">
        <v>66300</v>
      </c>
      <c r="Y1166" s="31">
        <v>73500</v>
      </c>
      <c r="Z1166" s="31">
        <v>77600</v>
      </c>
      <c r="AA1166" s="31"/>
      <c r="AB1166" s="31">
        <v>82300</v>
      </c>
      <c r="AC1166" s="31">
        <v>87300</v>
      </c>
      <c r="AD1166" s="31">
        <v>97100</v>
      </c>
      <c r="AE1166" s="34">
        <v>134500</v>
      </c>
      <c r="AF1166" s="34"/>
      <c r="AG1166" s="37">
        <v>141700</v>
      </c>
      <c r="AH1166" s="37">
        <v>159300</v>
      </c>
      <c r="AI1166" s="30">
        <v>162600</v>
      </c>
      <c r="AJ1166" s="3"/>
      <c r="AK1166" s="3"/>
      <c r="AL1166" s="3"/>
      <c r="AO1166" s="1" t="str">
        <f t="shared" si="276"/>
        <v/>
      </c>
      <c r="AP1166" s="50"/>
      <c r="AQ1166" s="50" t="str">
        <f t="shared" si="277"/>
        <v/>
      </c>
      <c r="AR1166" s="50"/>
      <c r="AS1166" s="1" t="str">
        <f t="shared" si="278"/>
        <v/>
      </c>
      <c r="AT1166" s="50"/>
      <c r="AU1166" s="1" t="str">
        <f t="shared" si="279"/>
        <v/>
      </c>
      <c r="AW1166" s="1" t="str">
        <f t="shared" si="280"/>
        <v/>
      </c>
      <c r="AY1166" s="1" t="str">
        <f t="shared" si="281"/>
        <v/>
      </c>
      <c r="BA1166" s="1" t="str">
        <f t="shared" si="282"/>
        <v/>
      </c>
      <c r="BC1166" s="1" t="str">
        <f t="shared" si="283"/>
        <v/>
      </c>
    </row>
    <row r="1167" spans="1:55" ht="15" hidden="1" customHeight="1">
      <c r="A1167" s="1" t="s">
        <v>231</v>
      </c>
      <c r="C1167" s="1" t="str">
        <f t="shared" si="284"/>
        <v/>
      </c>
      <c r="E1167" s="1" t="str">
        <f t="shared" si="285"/>
        <v/>
      </c>
      <c r="F1167" s="1">
        <v>42500</v>
      </c>
      <c r="G1167" s="1">
        <v>49900</v>
      </c>
      <c r="H1167" s="1">
        <v>38000</v>
      </c>
      <c r="I1167" s="1">
        <v>59700</v>
      </c>
      <c r="K1167" s="32">
        <v>19900</v>
      </c>
      <c r="L1167" s="32"/>
      <c r="M1167" s="32">
        <v>20200</v>
      </c>
      <c r="N1167" s="31">
        <v>20500</v>
      </c>
      <c r="O1167" s="34">
        <v>21600</v>
      </c>
      <c r="P1167" s="31">
        <v>23400</v>
      </c>
      <c r="Q1167" s="36"/>
      <c r="R1167" s="36">
        <v>24200</v>
      </c>
      <c r="S1167" s="142">
        <v>25200</v>
      </c>
      <c r="T1167" s="143">
        <v>29600</v>
      </c>
      <c r="U1167" s="143">
        <v>32300</v>
      </c>
      <c r="V1167" s="143"/>
      <c r="W1167" s="31">
        <v>63100</v>
      </c>
      <c r="X1167" s="31">
        <v>68300</v>
      </c>
      <c r="Y1167" s="31">
        <v>75700</v>
      </c>
      <c r="Z1167" s="31">
        <v>79900</v>
      </c>
      <c r="AA1167" s="31"/>
      <c r="AB1167" s="31">
        <v>84800</v>
      </c>
      <c r="AC1167" s="31">
        <v>89900</v>
      </c>
      <c r="AD1167" s="31">
        <v>100000</v>
      </c>
      <c r="AE1167" s="30">
        <v>138500</v>
      </c>
      <c r="AF1167" s="30"/>
      <c r="AG1167" s="37">
        <v>146000</v>
      </c>
      <c r="AH1167" s="37">
        <v>164100</v>
      </c>
      <c r="AI1167" s="37">
        <v>167500</v>
      </c>
      <c r="AJ1167" s="3"/>
      <c r="AK1167" s="3"/>
      <c r="AL1167" s="3"/>
      <c r="AO1167" s="1" t="str">
        <f t="shared" si="276"/>
        <v/>
      </c>
      <c r="AP1167" s="167" t="str">
        <f>IF($E30=A$51,AP1165,IF($E30=A$52,AP1165,IF($E30=A$53,AP1165,IF($E30=A$54,AP1162,""))))</f>
        <v/>
      </c>
      <c r="AQ1167" s="50" t="str">
        <f t="shared" si="277"/>
        <v/>
      </c>
      <c r="AR1167" s="50"/>
      <c r="AS1167" s="1" t="str">
        <f t="shared" si="278"/>
        <v/>
      </c>
      <c r="AT1167" s="167" t="str">
        <f>IF($E30=A$51,AT1165,IF($E30=A$52,AT1165,IF($E30=A$53,AT1165,IF($E30=A$54,AT1162,""))))</f>
        <v/>
      </c>
      <c r="AU1167" s="1" t="str">
        <f t="shared" si="279"/>
        <v/>
      </c>
      <c r="AW1167" s="1" t="str">
        <f t="shared" si="280"/>
        <v/>
      </c>
      <c r="AX1167" s="168" t="str">
        <f>IF($E30=A$51,AX1165,IF($E30=A$52,AX1165,IF($E30=A$53,AX1165,IF($E30=A$54,AX1162,""))))</f>
        <v/>
      </c>
      <c r="AY1167" s="1" t="str">
        <f t="shared" si="281"/>
        <v/>
      </c>
      <c r="BA1167" s="1" t="str">
        <f t="shared" si="282"/>
        <v/>
      </c>
      <c r="BB1167" s="168" t="str">
        <f>IF($E$30=A$51,BB1165,IF($E$30=A$52,BB1165,IF($E$30=A$53,BB1165,IF($E$30=A$54,BB1162,""))))</f>
        <v/>
      </c>
      <c r="BC1167" s="1" t="str">
        <f t="shared" si="283"/>
        <v/>
      </c>
    </row>
    <row r="1168" spans="1:55" ht="15" hidden="1" customHeight="1">
      <c r="A1168" s="1" t="s">
        <v>232</v>
      </c>
      <c r="C1168" s="1" t="str">
        <f t="shared" si="284"/>
        <v/>
      </c>
      <c r="E1168" s="1" t="str">
        <f t="shared" si="285"/>
        <v/>
      </c>
      <c r="F1168" s="1">
        <v>43800</v>
      </c>
      <c r="G1168" s="1">
        <v>51400</v>
      </c>
      <c r="H1168" s="1">
        <v>39100</v>
      </c>
      <c r="I1168" s="1">
        <v>61500</v>
      </c>
      <c r="K1168" s="33">
        <v>20500</v>
      </c>
      <c r="L1168" s="33"/>
      <c r="M1168" s="33">
        <v>20800</v>
      </c>
      <c r="N1168" s="31">
        <v>21100</v>
      </c>
      <c r="O1168" s="34">
        <v>22200</v>
      </c>
      <c r="P1168" s="34">
        <v>24100</v>
      </c>
      <c r="Q1168" s="145"/>
      <c r="R1168" s="145">
        <v>24900</v>
      </c>
      <c r="S1168" s="142">
        <v>26000</v>
      </c>
      <c r="T1168" s="146">
        <v>30500</v>
      </c>
      <c r="U1168" s="147">
        <v>33300</v>
      </c>
      <c r="V1168" s="147"/>
      <c r="W1168" s="31">
        <v>65000</v>
      </c>
      <c r="X1168" s="31">
        <v>70300</v>
      </c>
      <c r="Y1168" s="31">
        <v>78000</v>
      </c>
      <c r="Z1168" s="31">
        <v>82300</v>
      </c>
      <c r="AA1168" s="31"/>
      <c r="AB1168" s="31">
        <v>87300</v>
      </c>
      <c r="AC1168" s="31">
        <v>92600</v>
      </c>
      <c r="AD1168" s="31">
        <v>103000</v>
      </c>
      <c r="AE1168" s="30">
        <v>142700</v>
      </c>
      <c r="AF1168" s="30"/>
      <c r="AG1168" s="37">
        <v>150400</v>
      </c>
      <c r="AH1168" s="37">
        <v>169000</v>
      </c>
      <c r="AI1168" s="37">
        <v>172500</v>
      </c>
      <c r="AJ1168" s="3"/>
      <c r="AK1168" s="3"/>
      <c r="AL1168" s="3"/>
      <c r="AO1168" s="1" t="str">
        <f t="shared" si="276"/>
        <v/>
      </c>
      <c r="AP1168" s="50"/>
      <c r="AQ1168" s="50" t="str">
        <f t="shared" si="277"/>
        <v/>
      </c>
      <c r="AR1168" s="50"/>
      <c r="AS1168" s="1" t="str">
        <f t="shared" si="278"/>
        <v/>
      </c>
      <c r="AU1168" s="1" t="str">
        <f t="shared" si="279"/>
        <v/>
      </c>
      <c r="AW1168" s="1" t="str">
        <f t="shared" si="280"/>
        <v/>
      </c>
      <c r="AY1168" s="1" t="str">
        <f t="shared" si="281"/>
        <v/>
      </c>
      <c r="BA1168" s="1" t="str">
        <f t="shared" si="282"/>
        <v/>
      </c>
      <c r="BC1168" s="1" t="str">
        <f t="shared" si="283"/>
        <v/>
      </c>
    </row>
    <row r="1169" spans="1:55" ht="15" hidden="1" customHeight="1">
      <c r="C1169" s="1" t="str">
        <f t="shared" si="284"/>
        <v/>
      </c>
      <c r="E1169" s="1" t="str">
        <f t="shared" si="285"/>
        <v/>
      </c>
      <c r="F1169" s="1">
        <v>45100</v>
      </c>
      <c r="G1169" s="1">
        <v>52900</v>
      </c>
      <c r="H1169" s="1">
        <v>40300</v>
      </c>
      <c r="I1169" s="1">
        <v>63300</v>
      </c>
      <c r="K1169" s="31">
        <v>21100</v>
      </c>
      <c r="L1169" s="31"/>
      <c r="M1169" s="31">
        <v>21400</v>
      </c>
      <c r="N1169" s="31">
        <v>21700</v>
      </c>
      <c r="O1169" s="34">
        <v>22900</v>
      </c>
      <c r="P1169" s="31">
        <v>24800</v>
      </c>
      <c r="Q1169" s="36"/>
      <c r="R1169" s="36">
        <v>25600</v>
      </c>
      <c r="S1169" s="142">
        <v>26800</v>
      </c>
      <c r="T1169" s="143">
        <v>31400</v>
      </c>
      <c r="U1169" s="146">
        <v>34300</v>
      </c>
      <c r="V1169" s="146"/>
      <c r="W1169" s="31">
        <v>67000</v>
      </c>
      <c r="X1169" s="31">
        <v>72400</v>
      </c>
      <c r="Y1169" s="31">
        <v>80300</v>
      </c>
      <c r="Z1169" s="31">
        <v>84800</v>
      </c>
      <c r="AA1169" s="31"/>
      <c r="AB1169" s="31">
        <v>89900</v>
      </c>
      <c r="AC1169" s="31">
        <v>95400</v>
      </c>
      <c r="AD1169" s="31">
        <v>106100</v>
      </c>
      <c r="AE1169" s="30">
        <v>147000</v>
      </c>
      <c r="AF1169" s="30"/>
      <c r="AG1169" s="37">
        <v>154900</v>
      </c>
      <c r="AH1169" s="37">
        <v>174100</v>
      </c>
      <c r="AI1169" s="30">
        <v>177700</v>
      </c>
      <c r="AJ1169" s="3"/>
      <c r="AK1169" s="3"/>
      <c r="AL1169" s="3"/>
      <c r="AO1169" s="1" t="str">
        <f t="shared" si="276"/>
        <v/>
      </c>
      <c r="AP1169" s="50"/>
      <c r="AQ1169" s="50" t="str">
        <f t="shared" si="277"/>
        <v/>
      </c>
      <c r="AR1169" s="50"/>
      <c r="AS1169" s="1" t="str">
        <f t="shared" si="278"/>
        <v/>
      </c>
      <c r="AU1169" s="1" t="str">
        <f t="shared" si="279"/>
        <v/>
      </c>
      <c r="AW1169" s="1" t="str">
        <f t="shared" si="280"/>
        <v/>
      </c>
      <c r="AY1169" s="1" t="str">
        <f t="shared" si="281"/>
        <v/>
      </c>
      <c r="BA1169" s="1" t="str">
        <f t="shared" si="282"/>
        <v/>
      </c>
      <c r="BC1169" s="1" t="str">
        <f t="shared" si="283"/>
        <v/>
      </c>
    </row>
    <row r="1170" spans="1:55" ht="15.75" hidden="1" customHeight="1">
      <c r="A1170" s="1" t="s">
        <v>46</v>
      </c>
      <c r="C1170" s="1" t="str">
        <f t="shared" si="284"/>
        <v/>
      </c>
      <c r="E1170" s="1" t="str">
        <f t="shared" si="285"/>
        <v/>
      </c>
      <c r="F1170" s="1">
        <v>46500</v>
      </c>
      <c r="G1170" s="1">
        <v>54500</v>
      </c>
      <c r="H1170" s="1">
        <v>41500</v>
      </c>
      <c r="I1170" s="1">
        <v>65200</v>
      </c>
      <c r="K1170" s="32">
        <v>21700</v>
      </c>
      <c r="L1170" s="32"/>
      <c r="M1170" s="32">
        <v>22000</v>
      </c>
      <c r="N1170" s="31">
        <v>22400</v>
      </c>
      <c r="O1170" s="34">
        <v>23600</v>
      </c>
      <c r="P1170" s="31">
        <v>25500</v>
      </c>
      <c r="Q1170" s="36"/>
      <c r="R1170" s="36">
        <v>26400</v>
      </c>
      <c r="S1170" s="142">
        <v>27600</v>
      </c>
      <c r="T1170" s="143">
        <v>32300</v>
      </c>
      <c r="U1170" s="143">
        <v>35300</v>
      </c>
      <c r="V1170" s="143"/>
      <c r="W1170" s="31">
        <v>69000</v>
      </c>
      <c r="X1170" s="31">
        <v>74600</v>
      </c>
      <c r="Y1170" s="31">
        <v>82700</v>
      </c>
      <c r="Z1170" s="31">
        <v>87300</v>
      </c>
      <c r="AA1170" s="31"/>
      <c r="AB1170" s="31">
        <v>92600</v>
      </c>
      <c r="AC1170" s="31">
        <v>98300</v>
      </c>
      <c r="AD1170" s="31">
        <v>109300</v>
      </c>
      <c r="AE1170" s="30">
        <v>151400</v>
      </c>
      <c r="AF1170" s="30"/>
      <c r="AG1170" s="37">
        <v>159500</v>
      </c>
      <c r="AH1170" s="37">
        <v>179300</v>
      </c>
      <c r="AI1170" s="30">
        <v>183000</v>
      </c>
      <c r="AJ1170" s="3"/>
      <c r="AK1170" s="3"/>
      <c r="AL1170" s="3"/>
      <c r="AO1170" s="1" t="str">
        <f t="shared" si="276"/>
        <v/>
      </c>
      <c r="AP1170" s="50"/>
      <c r="AQ1170" s="50" t="str">
        <f t="shared" si="277"/>
        <v/>
      </c>
      <c r="AR1170" s="50"/>
      <c r="AS1170" s="1" t="str">
        <f t="shared" si="278"/>
        <v/>
      </c>
      <c r="AU1170" s="1" t="str">
        <f t="shared" si="279"/>
        <v/>
      </c>
      <c r="AW1170" s="1" t="str">
        <f t="shared" si="280"/>
        <v/>
      </c>
      <c r="AY1170" s="1" t="str">
        <f t="shared" si="281"/>
        <v/>
      </c>
      <c r="BA1170" s="1" t="str">
        <f t="shared" si="282"/>
        <v/>
      </c>
      <c r="BC1170" s="1" t="str">
        <f t="shared" si="283"/>
        <v/>
      </c>
    </row>
    <row r="1171" spans="1:55" hidden="1">
      <c r="A1171" s="1" t="s">
        <v>49</v>
      </c>
      <c r="C1171" s="1" t="str">
        <f t="shared" si="284"/>
        <v/>
      </c>
      <c r="E1171" s="1" t="str">
        <f t="shared" si="285"/>
        <v/>
      </c>
      <c r="F1171" s="1">
        <v>47900</v>
      </c>
      <c r="G1171" s="1">
        <v>56100</v>
      </c>
      <c r="H1171" s="1">
        <v>42700</v>
      </c>
      <c r="I1171" s="1">
        <v>67200</v>
      </c>
      <c r="K1171" s="33">
        <v>22400</v>
      </c>
      <c r="L1171" s="33"/>
      <c r="M1171" s="33">
        <v>22700</v>
      </c>
      <c r="N1171" s="31">
        <v>23100</v>
      </c>
      <c r="O1171" s="34">
        <v>24300</v>
      </c>
      <c r="P1171" s="31">
        <v>26300</v>
      </c>
      <c r="Q1171" s="36"/>
      <c r="R1171" s="36">
        <v>27200</v>
      </c>
      <c r="S1171" s="142">
        <v>28200</v>
      </c>
      <c r="T1171" s="143">
        <v>33300</v>
      </c>
      <c r="U1171" s="143">
        <v>36400</v>
      </c>
      <c r="V1171" s="143"/>
      <c r="W1171" s="30">
        <v>71100</v>
      </c>
      <c r="X1171" s="30">
        <v>76800</v>
      </c>
      <c r="Y1171" s="31">
        <v>85200</v>
      </c>
      <c r="Z1171" s="31">
        <v>89900</v>
      </c>
      <c r="AA1171" s="31"/>
      <c r="AB1171" s="31">
        <v>95400</v>
      </c>
      <c r="AC1171" s="31">
        <v>101200</v>
      </c>
      <c r="AD1171" s="31">
        <v>112600</v>
      </c>
      <c r="AE1171" s="30">
        <v>155900</v>
      </c>
      <c r="AF1171" s="30"/>
      <c r="AG1171" s="37">
        <v>164300</v>
      </c>
      <c r="AH1171" s="37">
        <v>184700</v>
      </c>
      <c r="AI1171" s="30">
        <v>188500</v>
      </c>
      <c r="AJ1171" s="3"/>
      <c r="AK1171" s="3"/>
      <c r="AL1171" s="3"/>
      <c r="AO1171" s="1" t="str">
        <f t="shared" si="276"/>
        <v/>
      </c>
      <c r="AP1171" s="50"/>
      <c r="AQ1171" s="50" t="str">
        <f t="shared" si="277"/>
        <v/>
      </c>
      <c r="AR1171" s="50"/>
      <c r="AS1171" s="1" t="str">
        <f t="shared" si="278"/>
        <v/>
      </c>
      <c r="AU1171" s="1" t="str">
        <f t="shared" si="279"/>
        <v/>
      </c>
      <c r="AW1171" s="1" t="str">
        <f t="shared" si="280"/>
        <v/>
      </c>
      <c r="AY1171" s="1" t="str">
        <f t="shared" si="281"/>
        <v/>
      </c>
      <c r="BA1171" s="1" t="str">
        <f t="shared" si="282"/>
        <v/>
      </c>
      <c r="BC1171" s="1" t="str">
        <f t="shared" si="283"/>
        <v/>
      </c>
    </row>
    <row r="1172" spans="1:55" hidden="1">
      <c r="A1172" s="1" t="s">
        <v>47</v>
      </c>
      <c r="C1172" s="1" t="str">
        <f t="shared" si="284"/>
        <v/>
      </c>
      <c r="E1172" s="1" t="str">
        <f t="shared" si="285"/>
        <v/>
      </c>
      <c r="F1172" s="1">
        <v>49300</v>
      </c>
      <c r="G1172" s="1">
        <v>57800</v>
      </c>
      <c r="H1172" s="1">
        <v>44000</v>
      </c>
      <c r="I1172" s="1">
        <v>69200</v>
      </c>
      <c r="K1172" s="31">
        <v>23100</v>
      </c>
      <c r="L1172" s="31"/>
      <c r="M1172" s="31">
        <v>23400</v>
      </c>
      <c r="N1172" s="34">
        <v>23800</v>
      </c>
      <c r="O1172" s="34">
        <v>25000</v>
      </c>
      <c r="P1172" s="31">
        <v>27100</v>
      </c>
      <c r="Q1172" s="36"/>
      <c r="R1172" s="36">
        <v>28000</v>
      </c>
      <c r="S1172" s="142">
        <v>29300</v>
      </c>
      <c r="T1172" s="143">
        <v>34300</v>
      </c>
      <c r="U1172" s="143">
        <v>37500</v>
      </c>
      <c r="V1172" s="143"/>
      <c r="W1172" s="31">
        <v>73200</v>
      </c>
      <c r="X1172" s="31">
        <v>79100</v>
      </c>
      <c r="Y1172" s="31">
        <v>87800</v>
      </c>
      <c r="Z1172" s="31">
        <v>92600</v>
      </c>
      <c r="AA1172" s="31"/>
      <c r="AB1172" s="31">
        <v>98300</v>
      </c>
      <c r="AC1172" s="37">
        <v>104200</v>
      </c>
      <c r="AD1172" s="37">
        <v>116000</v>
      </c>
      <c r="AE1172" s="30">
        <v>160600</v>
      </c>
      <c r="AF1172" s="30"/>
      <c r="AG1172" s="30">
        <v>169200</v>
      </c>
      <c r="AH1172" s="30">
        <v>190200</v>
      </c>
      <c r="AI1172" s="30">
        <v>194200</v>
      </c>
      <c r="AJ1172" s="3"/>
      <c r="AK1172" s="3"/>
      <c r="AL1172" s="3"/>
      <c r="AO1172" s="1" t="str">
        <f t="shared" si="276"/>
        <v/>
      </c>
      <c r="AP1172" s="50"/>
      <c r="AQ1172" s="50" t="str">
        <f t="shared" si="277"/>
        <v/>
      </c>
      <c r="AR1172" s="50"/>
      <c r="AS1172" s="1" t="str">
        <f t="shared" si="278"/>
        <v/>
      </c>
      <c r="AU1172" s="1" t="str">
        <f t="shared" si="279"/>
        <v/>
      </c>
      <c r="AW1172" s="1" t="str">
        <f t="shared" si="280"/>
        <v/>
      </c>
      <c r="AY1172" s="1" t="str">
        <f t="shared" si="281"/>
        <v/>
      </c>
      <c r="BA1172" s="1" t="str">
        <f t="shared" si="282"/>
        <v/>
      </c>
      <c r="BC1172" s="1" t="str">
        <f t="shared" si="283"/>
        <v/>
      </c>
    </row>
    <row r="1173" spans="1:55" hidden="1">
      <c r="A1173" s="1" t="s">
        <v>48</v>
      </c>
      <c r="C1173" s="1" t="str">
        <f t="shared" si="284"/>
        <v/>
      </c>
      <c r="E1173" s="1" t="str">
        <f t="shared" si="285"/>
        <v/>
      </c>
      <c r="F1173" s="1">
        <v>50800</v>
      </c>
      <c r="G1173" s="1">
        <v>59500</v>
      </c>
      <c r="H1173" s="1">
        <v>45300</v>
      </c>
      <c r="I1173" s="1">
        <v>71300</v>
      </c>
      <c r="K1173" s="30">
        <v>23800</v>
      </c>
      <c r="L1173" s="30"/>
      <c r="M1173" s="30">
        <v>24100</v>
      </c>
      <c r="N1173" s="34">
        <v>24500</v>
      </c>
      <c r="O1173" s="34">
        <v>25800</v>
      </c>
      <c r="P1173" s="31">
        <v>27900</v>
      </c>
      <c r="Q1173" s="36"/>
      <c r="R1173" s="36">
        <v>28800</v>
      </c>
      <c r="S1173" s="142">
        <v>30200</v>
      </c>
      <c r="T1173" s="143">
        <v>35300</v>
      </c>
      <c r="U1173" s="143">
        <v>38600</v>
      </c>
      <c r="V1173" s="143"/>
      <c r="W1173" s="31">
        <v>75400</v>
      </c>
      <c r="X1173" s="31">
        <v>81500</v>
      </c>
      <c r="Y1173" s="30">
        <v>90400</v>
      </c>
      <c r="Z1173" s="30">
        <v>95400</v>
      </c>
      <c r="AA1173" s="30"/>
      <c r="AB1173" s="30">
        <v>101200</v>
      </c>
      <c r="AC1173" s="37">
        <v>107300</v>
      </c>
      <c r="AD1173" s="37">
        <v>119500</v>
      </c>
      <c r="AE1173" s="30">
        <v>165400</v>
      </c>
      <c r="AF1173" s="30"/>
      <c r="AG1173" s="37">
        <v>174300</v>
      </c>
      <c r="AH1173" s="37">
        <v>195900</v>
      </c>
      <c r="AI1173" s="37">
        <v>200000</v>
      </c>
      <c r="AJ1173" s="3"/>
      <c r="AK1173" s="3"/>
      <c r="AL1173" s="3"/>
      <c r="AO1173" s="1" t="str">
        <f t="shared" si="276"/>
        <v/>
      </c>
      <c r="AP1173" s="50"/>
      <c r="AQ1173" s="50" t="str">
        <f t="shared" si="277"/>
        <v/>
      </c>
      <c r="AR1173" s="50"/>
      <c r="AS1173" s="1" t="str">
        <f t="shared" si="278"/>
        <v/>
      </c>
      <c r="AU1173" s="1" t="str">
        <f t="shared" si="279"/>
        <v/>
      </c>
      <c r="AW1173" s="1" t="str">
        <f t="shared" si="280"/>
        <v/>
      </c>
      <c r="AY1173" s="1" t="str">
        <f t="shared" si="281"/>
        <v/>
      </c>
      <c r="BA1173" s="1" t="str">
        <f t="shared" si="282"/>
        <v/>
      </c>
      <c r="BC1173" s="1" t="str">
        <f t="shared" si="283"/>
        <v/>
      </c>
    </row>
    <row r="1174" spans="1:55" hidden="1">
      <c r="C1174" s="1" t="str">
        <f t="shared" si="284"/>
        <v/>
      </c>
      <c r="E1174" s="1" t="str">
        <f t="shared" si="285"/>
        <v/>
      </c>
      <c r="F1174" s="1">
        <v>52300</v>
      </c>
      <c r="G1174" s="1">
        <v>61300</v>
      </c>
      <c r="H1174" s="1">
        <v>46700</v>
      </c>
      <c r="I1174" s="1">
        <v>73400</v>
      </c>
      <c r="K1174" s="31">
        <v>24500</v>
      </c>
      <c r="L1174" s="31"/>
      <c r="M1174" s="31">
        <v>24800</v>
      </c>
      <c r="N1174" s="31">
        <v>25200</v>
      </c>
      <c r="O1174" s="31">
        <v>26600</v>
      </c>
      <c r="P1174" s="31">
        <v>28700</v>
      </c>
      <c r="Q1174" s="36"/>
      <c r="R1174" s="36">
        <v>29700</v>
      </c>
      <c r="S1174" s="142">
        <v>31100</v>
      </c>
      <c r="T1174" s="143">
        <v>36400</v>
      </c>
      <c r="U1174" s="143">
        <v>39800</v>
      </c>
      <c r="V1174" s="143"/>
      <c r="W1174" s="31">
        <v>77700</v>
      </c>
      <c r="X1174" s="31">
        <v>83900</v>
      </c>
      <c r="Y1174" s="31">
        <v>93100</v>
      </c>
      <c r="Z1174" s="31">
        <v>98300</v>
      </c>
      <c r="AA1174" s="31"/>
      <c r="AB1174" s="31">
        <v>104200</v>
      </c>
      <c r="AC1174" s="37">
        <v>110500</v>
      </c>
      <c r="AD1174" s="37">
        <v>123100</v>
      </c>
      <c r="AE1174" s="30">
        <v>170400</v>
      </c>
      <c r="AF1174" s="30"/>
      <c r="AG1174" s="30">
        <v>179500</v>
      </c>
      <c r="AH1174" s="30">
        <v>201800</v>
      </c>
      <c r="AI1174" s="37">
        <v>206000</v>
      </c>
      <c r="AJ1174" s="3"/>
      <c r="AK1174" s="3"/>
      <c r="AL1174" s="3"/>
      <c r="AO1174" s="1" t="str">
        <f t="shared" si="276"/>
        <v/>
      </c>
      <c r="AP1174" s="50"/>
      <c r="AQ1174" s="50" t="str">
        <f t="shared" si="277"/>
        <v/>
      </c>
      <c r="AR1174" s="50"/>
      <c r="AS1174" s="1" t="str">
        <f t="shared" si="278"/>
        <v/>
      </c>
      <c r="AU1174" s="1" t="str">
        <f t="shared" si="279"/>
        <v/>
      </c>
      <c r="AW1174" s="1" t="str">
        <f t="shared" si="280"/>
        <v/>
      </c>
      <c r="AY1174" s="1" t="str">
        <f t="shared" si="281"/>
        <v/>
      </c>
      <c r="BA1174" s="1" t="str">
        <f t="shared" si="282"/>
        <v/>
      </c>
      <c r="BC1174" s="1" t="str">
        <f t="shared" si="283"/>
        <v/>
      </c>
    </row>
    <row r="1175" spans="1:55" hidden="1">
      <c r="C1175" s="1" t="str">
        <f t="shared" si="284"/>
        <v/>
      </c>
      <c r="E1175" s="1" t="str">
        <f t="shared" si="285"/>
        <v/>
      </c>
      <c r="F1175" s="1">
        <v>53900</v>
      </c>
      <c r="G1175" s="1">
        <v>63100</v>
      </c>
      <c r="H1175" s="1">
        <v>48100</v>
      </c>
      <c r="I1175" s="1">
        <v>75600</v>
      </c>
      <c r="K1175" s="31">
        <v>25200</v>
      </c>
      <c r="L1175" s="31"/>
      <c r="M1175" s="31">
        <v>25500</v>
      </c>
      <c r="N1175" s="34">
        <v>26000</v>
      </c>
      <c r="O1175" s="30">
        <v>27400</v>
      </c>
      <c r="P1175" s="31">
        <v>29600</v>
      </c>
      <c r="Q1175" s="36"/>
      <c r="R1175" s="36">
        <v>30600</v>
      </c>
      <c r="S1175" s="142">
        <v>32000</v>
      </c>
      <c r="T1175" s="143">
        <v>37500</v>
      </c>
      <c r="U1175" s="143">
        <v>41000</v>
      </c>
      <c r="V1175" s="143"/>
      <c r="W1175" s="31">
        <v>80000</v>
      </c>
      <c r="X1175" s="31">
        <v>86400</v>
      </c>
      <c r="Y1175" s="30">
        <v>95900</v>
      </c>
      <c r="Z1175" s="30">
        <v>101200</v>
      </c>
      <c r="AA1175" s="30"/>
      <c r="AB1175" s="30">
        <v>107300</v>
      </c>
      <c r="AC1175" s="30">
        <v>113800</v>
      </c>
      <c r="AD1175" s="30">
        <v>126800</v>
      </c>
      <c r="AE1175" s="30">
        <v>175500</v>
      </c>
      <c r="AF1175" s="30"/>
      <c r="AG1175" s="30">
        <v>184900</v>
      </c>
      <c r="AH1175" s="30">
        <v>207900</v>
      </c>
      <c r="AI1175" s="31">
        <v>212200</v>
      </c>
      <c r="AJ1175" s="3"/>
      <c r="AK1175" s="3"/>
      <c r="AL1175" s="3"/>
      <c r="AO1175" s="1" t="str">
        <f t="shared" si="276"/>
        <v/>
      </c>
      <c r="AP1175" s="50"/>
      <c r="AQ1175" s="50" t="str">
        <f t="shared" si="277"/>
        <v/>
      </c>
      <c r="AR1175" s="50"/>
      <c r="AS1175" s="1" t="str">
        <f t="shared" si="278"/>
        <v/>
      </c>
      <c r="AU1175" s="1" t="str">
        <f t="shared" si="279"/>
        <v/>
      </c>
      <c r="AW1175" s="1" t="str">
        <f t="shared" si="280"/>
        <v/>
      </c>
      <c r="AY1175" s="1" t="str">
        <f t="shared" si="281"/>
        <v/>
      </c>
      <c r="BA1175" s="1" t="str">
        <f t="shared" si="282"/>
        <v/>
      </c>
      <c r="BC1175" s="1" t="str">
        <f t="shared" si="283"/>
        <v/>
      </c>
    </row>
    <row r="1176" spans="1:55" hidden="1">
      <c r="C1176" s="1" t="str">
        <f t="shared" si="284"/>
        <v/>
      </c>
      <c r="E1176" s="1" t="str">
        <f t="shared" si="285"/>
        <v/>
      </c>
      <c r="F1176" s="1">
        <v>55500</v>
      </c>
      <c r="G1176" s="1">
        <v>65000</v>
      </c>
      <c r="H1176" s="1">
        <v>49500</v>
      </c>
      <c r="I1176" s="1">
        <v>77900</v>
      </c>
      <c r="K1176" s="31">
        <v>26000</v>
      </c>
      <c r="L1176" s="31"/>
      <c r="M1176" s="31">
        <v>26300</v>
      </c>
      <c r="N1176" s="34">
        <v>26800</v>
      </c>
      <c r="O1176" s="31">
        <v>28200</v>
      </c>
      <c r="P1176" s="31">
        <v>30500</v>
      </c>
      <c r="Q1176" s="36"/>
      <c r="R1176" s="36">
        <v>31500</v>
      </c>
      <c r="S1176" s="142">
        <v>33000</v>
      </c>
      <c r="T1176" s="143">
        <v>38600</v>
      </c>
      <c r="U1176" s="143">
        <v>42200</v>
      </c>
      <c r="V1176" s="143"/>
      <c r="W1176" s="31">
        <v>82400</v>
      </c>
      <c r="X1176" s="31">
        <v>89000</v>
      </c>
      <c r="Y1176" s="31">
        <v>98800</v>
      </c>
      <c r="Z1176" s="31">
        <v>104200</v>
      </c>
      <c r="AA1176" s="31"/>
      <c r="AB1176" s="31">
        <v>110500</v>
      </c>
      <c r="AC1176" s="37">
        <v>117200</v>
      </c>
      <c r="AD1176" s="37">
        <v>130600</v>
      </c>
      <c r="AE1176" s="30">
        <v>180800</v>
      </c>
      <c r="AF1176" s="30"/>
      <c r="AG1176" s="37">
        <v>190400</v>
      </c>
      <c r="AH1176" s="37">
        <v>214100</v>
      </c>
      <c r="AI1176" s="30">
        <v>218600</v>
      </c>
      <c r="AJ1176" s="3"/>
      <c r="AK1176" s="3"/>
      <c r="AL1176" s="3"/>
      <c r="AO1176" s="1" t="str">
        <f t="shared" si="276"/>
        <v/>
      </c>
      <c r="AP1176" s="50"/>
      <c r="AQ1176" s="50" t="str">
        <f t="shared" si="277"/>
        <v/>
      </c>
      <c r="AR1176" s="50"/>
      <c r="AS1176" s="1" t="str">
        <f t="shared" si="278"/>
        <v/>
      </c>
      <c r="AU1176" s="1" t="str">
        <f t="shared" si="279"/>
        <v/>
      </c>
      <c r="AW1176" s="1" t="str">
        <f t="shared" si="280"/>
        <v/>
      </c>
      <c r="AY1176" s="1" t="str">
        <f t="shared" si="281"/>
        <v/>
      </c>
      <c r="BA1176" s="1" t="str">
        <f t="shared" si="282"/>
        <v/>
      </c>
      <c r="BC1176" s="1" t="str">
        <f t="shared" si="283"/>
        <v/>
      </c>
    </row>
    <row r="1177" spans="1:55" hidden="1">
      <c r="C1177" s="1" t="str">
        <f t="shared" si="284"/>
        <v/>
      </c>
      <c r="E1177" s="1" t="str">
        <f t="shared" si="285"/>
        <v/>
      </c>
      <c r="F1177" s="1">
        <v>57200</v>
      </c>
      <c r="G1177" s="1">
        <v>67000</v>
      </c>
      <c r="H1177" s="1">
        <v>51000</v>
      </c>
      <c r="I1177" s="1">
        <v>80200</v>
      </c>
      <c r="K1177" s="31">
        <v>26800</v>
      </c>
      <c r="L1177" s="31"/>
      <c r="M1177" s="31">
        <v>27100</v>
      </c>
      <c r="N1177" s="31">
        <v>27600</v>
      </c>
      <c r="O1177" s="31">
        <v>29000</v>
      </c>
      <c r="P1177" s="31">
        <v>31400</v>
      </c>
      <c r="Q1177" s="36"/>
      <c r="R1177" s="36">
        <v>32400</v>
      </c>
      <c r="S1177" s="142">
        <v>34000</v>
      </c>
      <c r="T1177" s="143">
        <v>39800</v>
      </c>
      <c r="U1177" s="143">
        <v>43500</v>
      </c>
      <c r="V1177" s="143"/>
      <c r="W1177" s="31">
        <v>84900</v>
      </c>
      <c r="X1177" s="31">
        <v>91700</v>
      </c>
      <c r="Y1177" s="37">
        <v>101800</v>
      </c>
      <c r="Z1177" s="37">
        <v>107300</v>
      </c>
      <c r="AA1177" s="37"/>
      <c r="AB1177" s="37">
        <v>113800</v>
      </c>
      <c r="AC1177" s="30">
        <v>120700</v>
      </c>
      <c r="AD1177" s="30">
        <v>134500</v>
      </c>
      <c r="AE1177" s="30">
        <v>186200</v>
      </c>
      <c r="AF1177" s="30"/>
      <c r="AG1177" s="37">
        <v>196100</v>
      </c>
      <c r="AH1177" s="37"/>
      <c r="AI1177" s="30"/>
      <c r="AJ1177" s="3"/>
      <c r="AK1177" s="3"/>
      <c r="AL1177" s="3"/>
      <c r="AO1177" s="1" t="str">
        <f t="shared" si="276"/>
        <v/>
      </c>
      <c r="AP1177" s="50"/>
      <c r="AQ1177" s="50" t="str">
        <f t="shared" si="277"/>
        <v/>
      </c>
      <c r="AR1177" s="50"/>
      <c r="AS1177" s="1" t="str">
        <f t="shared" si="278"/>
        <v/>
      </c>
      <c r="AU1177" s="1" t="str">
        <f t="shared" si="279"/>
        <v/>
      </c>
      <c r="AW1177" s="1" t="str">
        <f t="shared" si="280"/>
        <v/>
      </c>
      <c r="AY1177" s="1" t="str">
        <f t="shared" si="281"/>
        <v/>
      </c>
      <c r="BA1177" s="1" t="str">
        <f t="shared" si="282"/>
        <v/>
      </c>
      <c r="BC1177" s="1" t="str">
        <f t="shared" si="283"/>
        <v/>
      </c>
    </row>
    <row r="1178" spans="1:55" hidden="1">
      <c r="C1178" s="1" t="str">
        <f t="shared" si="284"/>
        <v/>
      </c>
      <c r="E1178" s="1" t="str">
        <f t="shared" si="285"/>
        <v/>
      </c>
      <c r="F1178" s="1">
        <v>58900</v>
      </c>
      <c r="G1178" s="1">
        <v>69000</v>
      </c>
      <c r="H1178" s="1">
        <v>52500</v>
      </c>
      <c r="I1178" s="1">
        <v>82600</v>
      </c>
      <c r="K1178" s="31">
        <v>27600</v>
      </c>
      <c r="L1178" s="31"/>
      <c r="M1178" s="31">
        <v>27900</v>
      </c>
      <c r="N1178" s="30">
        <v>28400</v>
      </c>
      <c r="O1178" s="31">
        <v>29900</v>
      </c>
      <c r="P1178" s="31">
        <v>32300</v>
      </c>
      <c r="Q1178" s="36"/>
      <c r="R1178" s="36">
        <v>33400</v>
      </c>
      <c r="S1178" s="142">
        <v>35000</v>
      </c>
      <c r="T1178" s="143">
        <v>41000</v>
      </c>
      <c r="U1178" s="143">
        <v>44800</v>
      </c>
      <c r="V1178" s="143"/>
      <c r="W1178" s="31">
        <v>87400</v>
      </c>
      <c r="X1178" s="31">
        <v>94500</v>
      </c>
      <c r="Y1178" s="37">
        <v>104900</v>
      </c>
      <c r="Z1178" s="37">
        <v>110500</v>
      </c>
      <c r="AA1178" s="37"/>
      <c r="AB1178" s="37">
        <v>117200</v>
      </c>
      <c r="AC1178" s="37">
        <v>124300</v>
      </c>
      <c r="AD1178" s="37">
        <v>138500</v>
      </c>
      <c r="AE1178" s="30">
        <v>191800</v>
      </c>
      <c r="AF1178" s="30"/>
      <c r="AG1178" s="31">
        <v>202000</v>
      </c>
      <c r="AH1178" s="31"/>
      <c r="AI1178" s="148"/>
      <c r="AJ1178" s="3"/>
      <c r="AK1178" s="3"/>
      <c r="AL1178" s="3"/>
      <c r="AO1178" s="1" t="str">
        <f t="shared" si="276"/>
        <v/>
      </c>
      <c r="AP1178" s="50"/>
      <c r="AQ1178" s="50" t="str">
        <f t="shared" si="277"/>
        <v/>
      </c>
      <c r="AR1178" s="50"/>
      <c r="AS1178" s="1" t="str">
        <f t="shared" si="278"/>
        <v/>
      </c>
      <c r="AU1178" s="1" t="str">
        <f t="shared" si="279"/>
        <v/>
      </c>
      <c r="AW1178" s="1" t="str">
        <f t="shared" si="280"/>
        <v/>
      </c>
      <c r="AY1178" s="1" t="str">
        <f t="shared" si="281"/>
        <v/>
      </c>
      <c r="BA1178" s="1" t="str">
        <f t="shared" si="282"/>
        <v/>
      </c>
      <c r="BC1178" s="1" t="str">
        <f t="shared" si="283"/>
        <v/>
      </c>
    </row>
    <row r="1179" spans="1:55" hidden="1">
      <c r="C1179" s="1" t="str">
        <f t="shared" si="284"/>
        <v/>
      </c>
      <c r="E1179" s="1" t="str">
        <f t="shared" si="285"/>
        <v/>
      </c>
      <c r="F1179" s="1">
        <v>60700</v>
      </c>
      <c r="G1179" s="1">
        <v>71100</v>
      </c>
      <c r="H1179" s="1">
        <v>54100</v>
      </c>
      <c r="I1179" s="1">
        <v>85100</v>
      </c>
      <c r="K1179" s="31">
        <v>28400</v>
      </c>
      <c r="L1179" s="31"/>
      <c r="M1179" s="31">
        <v>28700</v>
      </c>
      <c r="N1179" s="31">
        <v>29300</v>
      </c>
      <c r="O1179" s="31">
        <v>30800</v>
      </c>
      <c r="P1179" s="31">
        <v>33300</v>
      </c>
      <c r="Q1179" s="36"/>
      <c r="R1179" s="36">
        <v>34400</v>
      </c>
      <c r="S1179" s="142">
        <v>36100</v>
      </c>
      <c r="T1179" s="143">
        <v>42200</v>
      </c>
      <c r="U1179" s="143">
        <v>46100</v>
      </c>
      <c r="V1179" s="143"/>
      <c r="W1179" s="31">
        <v>90000</v>
      </c>
      <c r="X1179" s="31">
        <v>97300</v>
      </c>
      <c r="Y1179" s="37">
        <v>108000</v>
      </c>
      <c r="Z1179" s="37">
        <v>113800</v>
      </c>
      <c r="AA1179" s="37"/>
      <c r="AB1179" s="37">
        <v>120700</v>
      </c>
      <c r="AC1179" s="37">
        <v>128000</v>
      </c>
      <c r="AD1179" s="37">
        <v>142700</v>
      </c>
      <c r="AE1179" s="30">
        <v>197600</v>
      </c>
      <c r="AF1179" s="30"/>
      <c r="AG1179" s="30">
        <v>208100</v>
      </c>
      <c r="AH1179" s="30"/>
      <c r="AI1179" s="148"/>
      <c r="AJ1179" s="3"/>
      <c r="AK1179" s="3"/>
      <c r="AL1179" s="3"/>
      <c r="AO1179" s="1" t="str">
        <f t="shared" si="276"/>
        <v/>
      </c>
      <c r="AP1179" s="50"/>
      <c r="AQ1179" s="50" t="str">
        <f t="shared" si="277"/>
        <v/>
      </c>
      <c r="AR1179" s="50"/>
      <c r="AS1179" s="1" t="str">
        <f t="shared" si="278"/>
        <v/>
      </c>
      <c r="AU1179" s="1" t="str">
        <f t="shared" si="279"/>
        <v/>
      </c>
      <c r="AW1179" s="1" t="str">
        <f t="shared" si="280"/>
        <v/>
      </c>
      <c r="AY1179" s="1" t="str">
        <f t="shared" si="281"/>
        <v/>
      </c>
      <c r="BA1179" s="1" t="str">
        <f t="shared" si="282"/>
        <v/>
      </c>
      <c r="BC1179" s="1" t="str">
        <f t="shared" si="283"/>
        <v/>
      </c>
    </row>
    <row r="1180" spans="1:55" hidden="1">
      <c r="C1180" s="1" t="str">
        <f t="shared" si="284"/>
        <v/>
      </c>
      <c r="E1180" s="1" t="str">
        <f t="shared" si="285"/>
        <v/>
      </c>
      <c r="F1180" s="1">
        <v>62500</v>
      </c>
      <c r="G1180" s="1">
        <v>73200</v>
      </c>
      <c r="H1180" s="1">
        <v>55700</v>
      </c>
      <c r="I1180" s="1">
        <v>87700</v>
      </c>
      <c r="K1180" s="31">
        <v>29300</v>
      </c>
      <c r="L1180" s="31"/>
      <c r="M1180" s="31">
        <v>29600</v>
      </c>
      <c r="N1180" s="31">
        <v>30200</v>
      </c>
      <c r="O1180" s="31">
        <v>31700</v>
      </c>
      <c r="P1180" s="31">
        <v>34300</v>
      </c>
      <c r="Q1180" s="36"/>
      <c r="R1180" s="36">
        <v>35400</v>
      </c>
      <c r="S1180" s="142">
        <v>37200</v>
      </c>
      <c r="T1180" s="143">
        <v>43500</v>
      </c>
      <c r="U1180" s="143">
        <v>47500</v>
      </c>
      <c r="V1180" s="143"/>
      <c r="W1180" s="31">
        <v>92700</v>
      </c>
      <c r="X1180" s="31">
        <v>100200</v>
      </c>
      <c r="Y1180" s="30">
        <v>111200</v>
      </c>
      <c r="Z1180" s="30">
        <v>117200</v>
      </c>
      <c r="AA1180" s="30"/>
      <c r="AB1180" s="30">
        <v>124300</v>
      </c>
      <c r="AC1180" s="37">
        <v>131800</v>
      </c>
      <c r="AD1180" s="37">
        <v>147000</v>
      </c>
      <c r="AE1180" s="34">
        <v>203500</v>
      </c>
      <c r="AF1180" s="34"/>
      <c r="AG1180" s="30"/>
      <c r="AH1180" s="30"/>
      <c r="AI1180" s="148"/>
      <c r="AJ1180" s="3"/>
      <c r="AK1180" s="3"/>
      <c r="AL1180" s="3"/>
      <c r="AO1180" s="1" t="str">
        <f t="shared" si="276"/>
        <v/>
      </c>
      <c r="AP1180" s="50"/>
      <c r="AQ1180" s="50" t="str">
        <f t="shared" si="277"/>
        <v/>
      </c>
      <c r="AR1180" s="50"/>
      <c r="AS1180" s="1" t="str">
        <f t="shared" si="278"/>
        <v/>
      </c>
      <c r="AU1180" s="1" t="str">
        <f t="shared" si="279"/>
        <v/>
      </c>
      <c r="AW1180" s="1" t="str">
        <f t="shared" si="280"/>
        <v/>
      </c>
      <c r="AY1180" s="1" t="str">
        <f t="shared" si="281"/>
        <v/>
      </c>
      <c r="BA1180" s="1" t="str">
        <f t="shared" si="282"/>
        <v/>
      </c>
      <c r="BC1180" s="1" t="str">
        <f t="shared" si="283"/>
        <v/>
      </c>
    </row>
    <row r="1181" spans="1:55" hidden="1">
      <c r="C1181" s="1" t="str">
        <f t="shared" si="284"/>
        <v/>
      </c>
      <c r="E1181" s="1" t="str">
        <f t="shared" si="285"/>
        <v/>
      </c>
      <c r="F1181" s="1">
        <v>64400</v>
      </c>
      <c r="G1181" s="1">
        <v>75400</v>
      </c>
      <c r="H1181" s="1">
        <v>57400</v>
      </c>
      <c r="I1181" s="1">
        <v>90300</v>
      </c>
      <c r="K1181" s="31">
        <v>30200</v>
      </c>
      <c r="L1181" s="31"/>
      <c r="M1181" s="31">
        <v>30500</v>
      </c>
      <c r="N1181" s="31">
        <v>31100</v>
      </c>
      <c r="O1181" s="31">
        <v>32700</v>
      </c>
      <c r="P1181" s="31">
        <v>35300</v>
      </c>
      <c r="Q1181" s="36"/>
      <c r="R1181" s="36">
        <v>36500</v>
      </c>
      <c r="S1181" s="142">
        <v>38300</v>
      </c>
      <c r="T1181" s="143">
        <v>44800</v>
      </c>
      <c r="U1181" s="143">
        <v>48900</v>
      </c>
      <c r="V1181" s="143"/>
      <c r="W1181" s="31">
        <v>95500</v>
      </c>
      <c r="X1181" s="31">
        <v>103200</v>
      </c>
      <c r="Y1181" s="30">
        <v>114500</v>
      </c>
      <c r="Z1181" s="30">
        <v>120700</v>
      </c>
      <c r="AA1181" s="30"/>
      <c r="AB1181" s="30">
        <v>128000</v>
      </c>
      <c r="AC1181" s="30">
        <v>135800</v>
      </c>
      <c r="AD1181" s="30">
        <v>151400</v>
      </c>
      <c r="AE1181" s="34"/>
      <c r="AF1181" s="34"/>
      <c r="AG1181" s="148"/>
      <c r="AH1181" s="148"/>
      <c r="AI1181" s="148"/>
      <c r="AJ1181" s="3"/>
      <c r="AK1181" s="3"/>
      <c r="AL1181" s="3"/>
      <c r="AO1181" s="1" t="str">
        <f t="shared" si="276"/>
        <v/>
      </c>
      <c r="AP1181" s="50"/>
      <c r="AQ1181" s="50" t="str">
        <f t="shared" si="277"/>
        <v/>
      </c>
      <c r="AR1181" s="50"/>
      <c r="AS1181" s="1" t="str">
        <f t="shared" si="278"/>
        <v/>
      </c>
      <c r="AU1181" s="1" t="str">
        <f t="shared" si="279"/>
        <v/>
      </c>
      <c r="AW1181" s="1" t="str">
        <f t="shared" si="280"/>
        <v/>
      </c>
      <c r="AY1181" s="1" t="str">
        <f t="shared" si="281"/>
        <v/>
      </c>
      <c r="BA1181" s="1" t="str">
        <f t="shared" si="282"/>
        <v/>
      </c>
      <c r="BC1181" s="1" t="str">
        <f t="shared" si="283"/>
        <v/>
      </c>
    </row>
    <row r="1182" spans="1:55" hidden="1">
      <c r="C1182" s="1" t="str">
        <f t="shared" si="284"/>
        <v/>
      </c>
      <c r="E1182" s="1" t="str">
        <f t="shared" si="285"/>
        <v/>
      </c>
      <c r="F1182" s="1">
        <v>66300</v>
      </c>
      <c r="G1182" s="1">
        <v>77700</v>
      </c>
      <c r="H1182" s="1">
        <v>59100</v>
      </c>
      <c r="I1182" s="1">
        <v>93000</v>
      </c>
      <c r="K1182" s="34">
        <v>31100</v>
      </c>
      <c r="L1182" s="34"/>
      <c r="M1182" s="34">
        <v>31400</v>
      </c>
      <c r="N1182" s="31">
        <v>32000</v>
      </c>
      <c r="O1182" s="31">
        <v>33700</v>
      </c>
      <c r="P1182" s="31">
        <v>36400</v>
      </c>
      <c r="Q1182" s="36"/>
      <c r="R1182" s="36">
        <v>37600</v>
      </c>
      <c r="S1182" s="142">
        <v>39400</v>
      </c>
      <c r="T1182" s="143">
        <v>46100</v>
      </c>
      <c r="U1182" s="143">
        <v>50400</v>
      </c>
      <c r="V1182" s="143"/>
      <c r="W1182" s="31">
        <v>98400</v>
      </c>
      <c r="X1182" s="31">
        <v>106300</v>
      </c>
      <c r="Y1182" s="30">
        <v>117900</v>
      </c>
      <c r="Z1182" s="30">
        <v>124300</v>
      </c>
      <c r="AA1182" s="30"/>
      <c r="AB1182" s="30">
        <v>131800</v>
      </c>
      <c r="AC1182" s="37">
        <v>139900</v>
      </c>
      <c r="AD1182" s="37">
        <v>155900</v>
      </c>
      <c r="AE1182" s="30"/>
      <c r="AF1182" s="30"/>
      <c r="AG1182" s="148"/>
      <c r="AH1182" s="148"/>
      <c r="AI1182" s="148"/>
      <c r="AJ1182" s="3"/>
      <c r="AK1182" s="3"/>
      <c r="AL1182" s="3"/>
      <c r="AO1182" s="1" t="str">
        <f t="shared" si="276"/>
        <v/>
      </c>
      <c r="AP1182" s="50"/>
      <c r="AQ1182" s="50" t="str">
        <f t="shared" si="277"/>
        <v/>
      </c>
      <c r="AR1182" s="50"/>
      <c r="AS1182" s="1" t="str">
        <f t="shared" si="278"/>
        <v/>
      </c>
      <c r="AU1182" s="1" t="str">
        <f t="shared" si="279"/>
        <v/>
      </c>
      <c r="AW1182" s="1" t="str">
        <f t="shared" si="280"/>
        <v/>
      </c>
      <c r="AY1182" s="1" t="str">
        <f t="shared" si="281"/>
        <v/>
      </c>
      <c r="BA1182" s="1" t="str">
        <f t="shared" si="282"/>
        <v/>
      </c>
      <c r="BC1182" s="1" t="str">
        <f t="shared" si="283"/>
        <v/>
      </c>
    </row>
    <row r="1183" spans="1:55" hidden="1">
      <c r="C1183" s="1" t="str">
        <f t="shared" si="284"/>
        <v/>
      </c>
      <c r="E1183" s="1" t="str">
        <f t="shared" si="285"/>
        <v/>
      </c>
      <c r="F1183" s="31">
        <v>68300</v>
      </c>
      <c r="G1183" s="35">
        <v>80000</v>
      </c>
      <c r="H1183" s="30">
        <v>60900</v>
      </c>
      <c r="I1183" s="31">
        <v>95800</v>
      </c>
      <c r="J1183" s="31"/>
      <c r="K1183" s="34">
        <v>32000</v>
      </c>
      <c r="L1183" s="34"/>
      <c r="M1183" s="34">
        <v>32300</v>
      </c>
      <c r="N1183" s="31">
        <v>33000</v>
      </c>
      <c r="O1183" s="31">
        <v>34700</v>
      </c>
      <c r="P1183" s="30">
        <v>37500</v>
      </c>
      <c r="Q1183" s="35"/>
      <c r="R1183" s="35">
        <v>38700</v>
      </c>
      <c r="S1183" s="142">
        <v>40600</v>
      </c>
      <c r="T1183" s="144">
        <v>47500</v>
      </c>
      <c r="U1183" s="144">
        <v>51900</v>
      </c>
      <c r="V1183" s="144"/>
      <c r="W1183" s="37">
        <v>101400</v>
      </c>
      <c r="X1183" s="37">
        <v>109500</v>
      </c>
      <c r="Y1183" s="37">
        <v>121400</v>
      </c>
      <c r="Z1183" s="37">
        <v>128000</v>
      </c>
      <c r="AA1183" s="37"/>
      <c r="AB1183" s="37">
        <v>135800</v>
      </c>
      <c r="AC1183" s="37">
        <v>144100</v>
      </c>
      <c r="AD1183" s="37">
        <v>160600</v>
      </c>
      <c r="AE1183" s="148"/>
      <c r="AF1183" s="148"/>
      <c r="AG1183" s="148"/>
      <c r="AH1183" s="148"/>
      <c r="AI1183" s="148"/>
      <c r="AJ1183" s="3"/>
      <c r="AK1183" s="3"/>
      <c r="AL1183" s="3"/>
      <c r="AO1183" s="1" t="str">
        <f t="shared" si="276"/>
        <v/>
      </c>
      <c r="AP1183" s="50"/>
      <c r="AQ1183" s="50" t="str">
        <f t="shared" si="277"/>
        <v/>
      </c>
      <c r="AR1183" s="50"/>
      <c r="AS1183" s="1" t="str">
        <f t="shared" si="278"/>
        <v/>
      </c>
      <c r="AU1183" s="1" t="str">
        <f t="shared" si="279"/>
        <v/>
      </c>
      <c r="AW1183" s="1" t="str">
        <f t="shared" si="280"/>
        <v/>
      </c>
      <c r="AY1183" s="1" t="str">
        <f t="shared" si="281"/>
        <v/>
      </c>
      <c r="BA1183" s="1" t="str">
        <f t="shared" si="282"/>
        <v/>
      </c>
      <c r="BC1183" s="1" t="str">
        <f t="shared" si="283"/>
        <v/>
      </c>
    </row>
    <row r="1184" spans="1:55" hidden="1">
      <c r="C1184" s="1" t="str">
        <f t="shared" si="284"/>
        <v/>
      </c>
      <c r="E1184" s="1" t="str">
        <f t="shared" si="285"/>
        <v/>
      </c>
      <c r="F1184" s="31">
        <v>70300</v>
      </c>
      <c r="G1184" s="36">
        <v>82400</v>
      </c>
      <c r="H1184" s="31">
        <v>62700</v>
      </c>
      <c r="I1184" s="31">
        <v>98700</v>
      </c>
      <c r="J1184" s="31"/>
      <c r="K1184" s="31">
        <v>33000</v>
      </c>
      <c r="L1184" s="31"/>
      <c r="M1184" s="31">
        <v>33300</v>
      </c>
      <c r="N1184" s="31">
        <v>34000</v>
      </c>
      <c r="O1184" s="31">
        <v>35700</v>
      </c>
      <c r="P1184" s="31">
        <v>38600</v>
      </c>
      <c r="Q1184" s="36"/>
      <c r="R1184" s="36">
        <v>39900</v>
      </c>
      <c r="S1184" s="142">
        <v>41800</v>
      </c>
      <c r="T1184" s="143">
        <v>48900</v>
      </c>
      <c r="U1184" s="143">
        <v>53500</v>
      </c>
      <c r="V1184" s="143"/>
      <c r="W1184" s="37">
        <v>104400</v>
      </c>
      <c r="X1184" s="37">
        <v>112800</v>
      </c>
      <c r="Y1184" s="37">
        <v>125000</v>
      </c>
      <c r="Z1184" s="37">
        <v>131800</v>
      </c>
      <c r="AA1184" s="37"/>
      <c r="AB1184" s="37">
        <v>139900</v>
      </c>
      <c r="AC1184" s="37">
        <v>148400</v>
      </c>
      <c r="AD1184" s="37">
        <v>165400</v>
      </c>
      <c r="AE1184" s="148"/>
      <c r="AF1184" s="148"/>
      <c r="AG1184" s="148"/>
      <c r="AH1184" s="148"/>
      <c r="AI1184" s="148"/>
      <c r="AJ1184" s="3"/>
      <c r="AK1184" s="3"/>
      <c r="AL1184" s="3"/>
      <c r="AO1184" s="1" t="str">
        <f t="shared" si="276"/>
        <v/>
      </c>
      <c r="AP1184" s="50"/>
      <c r="AQ1184" s="50" t="str">
        <f t="shared" si="277"/>
        <v/>
      </c>
      <c r="AR1184" s="50"/>
      <c r="AS1184" s="1" t="str">
        <f t="shared" si="278"/>
        <v/>
      </c>
      <c r="AU1184" s="1" t="str">
        <f t="shared" si="279"/>
        <v/>
      </c>
      <c r="AW1184" s="1" t="str">
        <f t="shared" si="280"/>
        <v/>
      </c>
      <c r="AY1184" s="1" t="str">
        <f t="shared" si="281"/>
        <v/>
      </c>
      <c r="BA1184" s="1" t="str">
        <f t="shared" si="282"/>
        <v/>
      </c>
      <c r="BC1184" s="1" t="str">
        <f t="shared" si="283"/>
        <v/>
      </c>
    </row>
    <row r="1185" spans="1:55" hidden="1">
      <c r="C1185" s="1" t="str">
        <f t="shared" si="284"/>
        <v/>
      </c>
      <c r="E1185" s="1" t="str">
        <f t="shared" si="285"/>
        <v/>
      </c>
      <c r="F1185" s="30">
        <v>72400</v>
      </c>
      <c r="G1185" s="35">
        <v>84900</v>
      </c>
      <c r="H1185" s="31">
        <v>64600</v>
      </c>
      <c r="I1185" s="37">
        <v>101700</v>
      </c>
      <c r="J1185" s="37"/>
      <c r="K1185" s="31">
        <v>34000</v>
      </c>
      <c r="L1185" s="31"/>
      <c r="M1185" s="31">
        <v>34300</v>
      </c>
      <c r="N1185" s="31">
        <v>35000</v>
      </c>
      <c r="O1185" s="30">
        <v>36800</v>
      </c>
      <c r="P1185" s="31">
        <v>39800</v>
      </c>
      <c r="Q1185" s="36"/>
      <c r="R1185" s="36">
        <v>41100</v>
      </c>
      <c r="S1185" s="142">
        <v>43300</v>
      </c>
      <c r="T1185" s="143">
        <v>50400</v>
      </c>
      <c r="U1185" s="143">
        <v>55100</v>
      </c>
      <c r="V1185" s="143"/>
      <c r="W1185" s="37">
        <v>107500</v>
      </c>
      <c r="X1185" s="37">
        <v>116200</v>
      </c>
      <c r="Y1185" s="30">
        <v>128800</v>
      </c>
      <c r="Z1185" s="30">
        <v>135800</v>
      </c>
      <c r="AA1185" s="30"/>
      <c r="AB1185" s="30">
        <v>144100</v>
      </c>
      <c r="AC1185" s="30">
        <v>152900</v>
      </c>
      <c r="AD1185" s="30">
        <v>170400</v>
      </c>
      <c r="AE1185" s="3"/>
      <c r="AF1185" s="3"/>
      <c r="AG1185" s="3"/>
      <c r="AH1185" s="3"/>
      <c r="AI1185" s="3"/>
      <c r="AJ1185" s="3"/>
      <c r="AK1185" s="3"/>
      <c r="AL1185" s="3"/>
      <c r="AO1185" s="1" t="str">
        <f t="shared" si="276"/>
        <v/>
      </c>
      <c r="AP1185" s="50"/>
      <c r="AQ1185" s="50" t="str">
        <f t="shared" si="277"/>
        <v/>
      </c>
      <c r="AR1185" s="50"/>
      <c r="AS1185" s="1" t="str">
        <f t="shared" si="278"/>
        <v/>
      </c>
      <c r="AU1185" s="1" t="str">
        <f t="shared" si="279"/>
        <v/>
      </c>
      <c r="AW1185" s="1" t="str">
        <f t="shared" si="280"/>
        <v/>
      </c>
      <c r="AY1185" s="1" t="str">
        <f t="shared" si="281"/>
        <v/>
      </c>
      <c r="BA1185" s="1" t="str">
        <f t="shared" si="282"/>
        <v/>
      </c>
      <c r="BC1185" s="1" t="str">
        <f t="shared" si="283"/>
        <v/>
      </c>
    </row>
    <row r="1186" spans="1:55" hidden="1">
      <c r="C1186" s="1" t="str">
        <f t="shared" si="284"/>
        <v/>
      </c>
      <c r="E1186" s="1" t="str">
        <f t="shared" si="285"/>
        <v/>
      </c>
      <c r="F1186" s="31">
        <v>74600</v>
      </c>
      <c r="G1186" s="35">
        <v>87400</v>
      </c>
      <c r="H1186" s="31">
        <v>66500</v>
      </c>
      <c r="I1186" s="37">
        <v>104800</v>
      </c>
      <c r="J1186" s="37"/>
      <c r="K1186" s="31">
        <v>35000</v>
      </c>
      <c r="L1186" s="31"/>
      <c r="M1186" s="31">
        <v>35300</v>
      </c>
      <c r="N1186" s="31">
        <v>36100</v>
      </c>
      <c r="O1186" s="31">
        <v>37900</v>
      </c>
      <c r="P1186" s="34">
        <v>41000</v>
      </c>
      <c r="Q1186" s="145"/>
      <c r="R1186" s="145">
        <v>42300</v>
      </c>
      <c r="S1186" s="142">
        <v>44400</v>
      </c>
      <c r="T1186" s="146">
        <v>51900</v>
      </c>
      <c r="U1186" s="146">
        <v>56800</v>
      </c>
      <c r="V1186" s="146"/>
      <c r="W1186" s="30">
        <v>110700</v>
      </c>
      <c r="X1186" s="30">
        <v>119700</v>
      </c>
      <c r="Y1186" s="37">
        <v>132700</v>
      </c>
      <c r="Z1186" s="37">
        <v>139900</v>
      </c>
      <c r="AA1186" s="37"/>
      <c r="AB1186" s="37">
        <v>148400</v>
      </c>
      <c r="AC1186" s="30">
        <v>157500</v>
      </c>
      <c r="AD1186" s="30">
        <v>175500</v>
      </c>
      <c r="AE1186" s="3"/>
      <c r="AF1186" s="3"/>
      <c r="AG1186" s="3"/>
      <c r="AH1186" s="3"/>
      <c r="AI1186" s="3"/>
      <c r="AJ1186" s="3"/>
      <c r="AK1186" s="3"/>
      <c r="AL1186" s="3"/>
      <c r="AO1186" s="1" t="str">
        <f t="shared" si="276"/>
        <v/>
      </c>
      <c r="AP1186" s="50"/>
      <c r="AQ1186" s="50" t="str">
        <f t="shared" si="277"/>
        <v/>
      </c>
      <c r="AR1186" s="50"/>
      <c r="AS1186" s="1" t="str">
        <f t="shared" si="278"/>
        <v/>
      </c>
      <c r="AU1186" s="1" t="str">
        <f t="shared" si="279"/>
        <v/>
      </c>
      <c r="AW1186" s="1" t="str">
        <f t="shared" si="280"/>
        <v/>
      </c>
      <c r="AY1186" s="1" t="str">
        <f t="shared" si="281"/>
        <v/>
      </c>
      <c r="BA1186" s="1" t="str">
        <f t="shared" si="282"/>
        <v/>
      </c>
      <c r="BC1186" s="1" t="str">
        <f t="shared" si="283"/>
        <v/>
      </c>
    </row>
    <row r="1187" spans="1:55" hidden="1">
      <c r="C1187" s="1" t="str">
        <f t="shared" si="284"/>
        <v/>
      </c>
      <c r="E1187" s="1" t="str">
        <f t="shared" si="285"/>
        <v/>
      </c>
      <c r="F1187" s="31">
        <v>76800</v>
      </c>
      <c r="G1187" s="36">
        <v>90000</v>
      </c>
      <c r="H1187" s="30">
        <v>68500</v>
      </c>
      <c r="I1187" s="37">
        <v>107900</v>
      </c>
      <c r="J1187" s="37"/>
      <c r="K1187" s="31">
        <v>36100</v>
      </c>
      <c r="L1187" s="31"/>
      <c r="M1187" s="31">
        <v>36400</v>
      </c>
      <c r="N1187" s="31">
        <v>37200</v>
      </c>
      <c r="O1187" s="31">
        <v>39000</v>
      </c>
      <c r="P1187" s="34">
        <v>42200</v>
      </c>
      <c r="Q1187" s="145"/>
      <c r="R1187" s="145">
        <v>43600</v>
      </c>
      <c r="S1187" s="142">
        <v>45700</v>
      </c>
      <c r="T1187" s="146">
        <v>53500</v>
      </c>
      <c r="U1187" s="146">
        <v>58500</v>
      </c>
      <c r="V1187" s="146"/>
      <c r="W1187" s="30">
        <v>114000</v>
      </c>
      <c r="X1187" s="30">
        <v>123300</v>
      </c>
      <c r="Y1187" s="30">
        <v>136700</v>
      </c>
      <c r="Z1187" s="30">
        <v>144100</v>
      </c>
      <c r="AA1187" s="30"/>
      <c r="AB1187" s="30">
        <v>152900</v>
      </c>
      <c r="AC1187" s="37">
        <v>162200</v>
      </c>
      <c r="AD1187" s="37">
        <v>180800</v>
      </c>
      <c r="AE1187" s="3"/>
      <c r="AF1187" s="3"/>
      <c r="AG1187" s="3"/>
      <c r="AH1187" s="3"/>
      <c r="AI1187" s="3"/>
      <c r="AJ1187" s="3"/>
      <c r="AK1187" s="3"/>
      <c r="AL1187" s="3"/>
      <c r="AO1187" s="1" t="str">
        <f t="shared" si="276"/>
        <v/>
      </c>
      <c r="AP1187" s="50"/>
      <c r="AQ1187" s="50" t="str">
        <f t="shared" si="277"/>
        <v/>
      </c>
      <c r="AR1187" s="50"/>
      <c r="AS1187" s="1" t="str">
        <f t="shared" si="278"/>
        <v/>
      </c>
      <c r="AU1187" s="1" t="str">
        <f t="shared" si="279"/>
        <v/>
      </c>
      <c r="AW1187" s="1" t="str">
        <f t="shared" si="280"/>
        <v/>
      </c>
      <c r="AY1187" s="1" t="str">
        <f t="shared" si="281"/>
        <v/>
      </c>
      <c r="BA1187" s="1" t="str">
        <f t="shared" si="282"/>
        <v/>
      </c>
      <c r="BC1187" s="1" t="str">
        <f t="shared" si="283"/>
        <v/>
      </c>
    </row>
    <row r="1188" spans="1:55" hidden="1">
      <c r="C1188" s="1" t="str">
        <f t="shared" si="284"/>
        <v/>
      </c>
      <c r="E1188" s="1" t="str">
        <f t="shared" si="285"/>
        <v/>
      </c>
      <c r="F1188" s="30">
        <v>79100</v>
      </c>
      <c r="G1188" s="36">
        <v>92700</v>
      </c>
      <c r="H1188" s="31">
        <v>70600</v>
      </c>
      <c r="I1188" s="30">
        <v>111100</v>
      </c>
      <c r="J1188" s="30"/>
      <c r="K1188" s="34">
        <v>37200</v>
      </c>
      <c r="L1188" s="34"/>
      <c r="M1188" s="34">
        <v>37500</v>
      </c>
      <c r="N1188" s="30">
        <v>38300</v>
      </c>
      <c r="O1188" s="31">
        <v>40200</v>
      </c>
      <c r="P1188" s="34">
        <v>43500</v>
      </c>
      <c r="Q1188" s="145"/>
      <c r="R1188" s="145">
        <v>44900</v>
      </c>
      <c r="S1188" s="142">
        <v>47100</v>
      </c>
      <c r="T1188" s="146">
        <v>55100</v>
      </c>
      <c r="U1188" s="146">
        <v>60300</v>
      </c>
      <c r="V1188" s="146"/>
      <c r="W1188" s="30">
        <v>117400</v>
      </c>
      <c r="X1188" s="30">
        <v>127000</v>
      </c>
      <c r="Y1188" s="37">
        <v>140800</v>
      </c>
      <c r="Z1188" s="37">
        <v>148400</v>
      </c>
      <c r="AA1188" s="37"/>
      <c r="AB1188" s="37">
        <v>157500</v>
      </c>
      <c r="AC1188" s="37">
        <v>167100</v>
      </c>
      <c r="AD1188" s="37">
        <v>186200</v>
      </c>
      <c r="AE1188" s="3"/>
      <c r="AF1188" s="3"/>
      <c r="AG1188" s="3"/>
      <c r="AH1188" s="3"/>
      <c r="AI1188" s="3"/>
      <c r="AJ1188" s="3"/>
      <c r="AK1188" s="3"/>
      <c r="AL1188" s="3"/>
      <c r="AO1188" s="1" t="str">
        <f t="shared" si="276"/>
        <v/>
      </c>
      <c r="AP1188" s="50"/>
      <c r="AQ1188" s="50" t="str">
        <f t="shared" si="277"/>
        <v/>
      </c>
      <c r="AR1188" s="50"/>
      <c r="AS1188" s="1" t="str">
        <f t="shared" si="278"/>
        <v/>
      </c>
      <c r="AU1188" s="1" t="str">
        <f t="shared" si="279"/>
        <v/>
      </c>
      <c r="AW1188" s="1" t="str">
        <f t="shared" si="280"/>
        <v/>
      </c>
      <c r="AY1188" s="1" t="str">
        <f t="shared" si="281"/>
        <v/>
      </c>
      <c r="BA1188" s="1" t="str">
        <f t="shared" si="282"/>
        <v/>
      </c>
      <c r="BC1188" s="1" t="str">
        <f t="shared" si="283"/>
        <v/>
      </c>
    </row>
    <row r="1189" spans="1:55" hidden="1">
      <c r="C1189" s="1" t="str">
        <f t="shared" si="284"/>
        <v/>
      </c>
      <c r="E1189" s="1" t="str">
        <f t="shared" si="285"/>
        <v/>
      </c>
      <c r="F1189" s="30">
        <v>81500</v>
      </c>
      <c r="G1189" s="35">
        <v>95500</v>
      </c>
      <c r="H1189" s="31">
        <v>72700</v>
      </c>
      <c r="I1189" s="30">
        <v>114400</v>
      </c>
      <c r="J1189" s="30"/>
      <c r="K1189" s="34">
        <v>38300</v>
      </c>
      <c r="L1189" s="34"/>
      <c r="M1189" s="34">
        <v>38600</v>
      </c>
      <c r="N1189" s="31">
        <v>39400</v>
      </c>
      <c r="O1189" s="31">
        <v>41400</v>
      </c>
      <c r="P1189" s="30">
        <v>44800</v>
      </c>
      <c r="Q1189" s="35"/>
      <c r="R1189" s="35">
        <v>46200</v>
      </c>
      <c r="S1189" s="142">
        <v>48500</v>
      </c>
      <c r="T1189" s="144">
        <v>56800</v>
      </c>
      <c r="U1189" s="144">
        <v>62100</v>
      </c>
      <c r="V1189" s="144"/>
      <c r="W1189" s="37">
        <v>120900</v>
      </c>
      <c r="X1189" s="37">
        <v>130800</v>
      </c>
      <c r="Y1189" s="37">
        <v>145000</v>
      </c>
      <c r="Z1189" s="37">
        <v>152900</v>
      </c>
      <c r="AA1189" s="37"/>
      <c r="AB1189" s="37">
        <v>162200</v>
      </c>
      <c r="AC1189" s="30">
        <v>172100</v>
      </c>
      <c r="AD1189" s="30">
        <v>191800</v>
      </c>
      <c r="AE1189" s="3"/>
      <c r="AF1189" s="3"/>
      <c r="AG1189" s="3"/>
      <c r="AH1189" s="3"/>
      <c r="AI1189" s="3"/>
      <c r="AJ1189" s="3"/>
      <c r="AK1189" s="3"/>
      <c r="AL1189" s="3"/>
      <c r="AO1189" s="1" t="str">
        <f t="shared" si="276"/>
        <v/>
      </c>
      <c r="AP1189" s="50"/>
      <c r="AQ1189" s="50" t="str">
        <f t="shared" si="277"/>
        <v/>
      </c>
      <c r="AR1189" s="50"/>
      <c r="AS1189" s="1" t="str">
        <f t="shared" si="278"/>
        <v/>
      </c>
      <c r="AU1189" s="1" t="str">
        <f t="shared" si="279"/>
        <v/>
      </c>
      <c r="AW1189" s="1" t="str">
        <f t="shared" si="280"/>
        <v/>
      </c>
      <c r="AY1189" s="1" t="str">
        <f t="shared" si="281"/>
        <v/>
      </c>
      <c r="BA1189" s="1" t="str">
        <f t="shared" si="282"/>
        <v/>
      </c>
      <c r="BC1189" s="1" t="str">
        <f t="shared" si="283"/>
        <v/>
      </c>
    </row>
    <row r="1190" spans="1:55" hidden="1">
      <c r="C1190" s="1" t="str">
        <f t="shared" si="284"/>
        <v/>
      </c>
      <c r="E1190" s="1" t="str">
        <f t="shared" si="285"/>
        <v/>
      </c>
      <c r="F1190" s="31">
        <v>83900</v>
      </c>
      <c r="G1190" s="35">
        <v>98400</v>
      </c>
      <c r="H1190" s="31">
        <v>74900</v>
      </c>
      <c r="I1190" s="30">
        <v>117800</v>
      </c>
      <c r="J1190" s="30"/>
      <c r="K1190" s="34">
        <v>39400</v>
      </c>
      <c r="L1190" s="34"/>
      <c r="M1190" s="34">
        <v>39800</v>
      </c>
      <c r="N1190" s="31">
        <v>40600</v>
      </c>
      <c r="O1190" s="31">
        <v>42600</v>
      </c>
      <c r="P1190" s="34">
        <v>46100</v>
      </c>
      <c r="Q1190" s="145"/>
      <c r="R1190" s="145">
        <v>47600</v>
      </c>
      <c r="S1190" s="142">
        <v>50000</v>
      </c>
      <c r="T1190" s="146">
        <v>58500</v>
      </c>
      <c r="U1190" s="146">
        <v>64000</v>
      </c>
      <c r="V1190" s="146"/>
      <c r="W1190" s="37">
        <v>124500</v>
      </c>
      <c r="X1190" s="37">
        <v>134700</v>
      </c>
      <c r="Y1190" s="37">
        <v>149400</v>
      </c>
      <c r="Z1190" s="37">
        <v>157500</v>
      </c>
      <c r="AA1190" s="37"/>
      <c r="AB1190" s="37">
        <v>167100</v>
      </c>
      <c r="AC1190" s="30">
        <v>177300</v>
      </c>
      <c r="AD1190" s="30">
        <v>197600</v>
      </c>
      <c r="AE1190" s="3"/>
      <c r="AF1190" s="3"/>
      <c r="AG1190" s="3"/>
      <c r="AH1190" s="3"/>
      <c r="AI1190" s="3"/>
      <c r="AJ1190" s="3"/>
      <c r="AK1190" s="3"/>
      <c r="AL1190" s="3"/>
      <c r="AO1190" s="1" t="str">
        <f t="shared" si="276"/>
        <v/>
      </c>
      <c r="AP1190" s="50"/>
      <c r="AQ1190" s="50" t="str">
        <f t="shared" si="277"/>
        <v/>
      </c>
      <c r="AR1190" s="50"/>
      <c r="AS1190" s="1" t="str">
        <f t="shared" si="278"/>
        <v/>
      </c>
      <c r="AU1190" s="1" t="str">
        <f t="shared" si="279"/>
        <v/>
      </c>
      <c r="AW1190" s="1" t="str">
        <f t="shared" si="280"/>
        <v/>
      </c>
      <c r="AY1190" s="1" t="str">
        <f t="shared" si="281"/>
        <v/>
      </c>
      <c r="BA1190" s="1" t="str">
        <f t="shared" si="282"/>
        <v/>
      </c>
      <c r="BC1190" s="1" t="str">
        <f t="shared" si="283"/>
        <v/>
      </c>
    </row>
    <row r="1191" spans="1:55" hidden="1">
      <c r="C1191" s="1" t="str">
        <f t="shared" si="284"/>
        <v/>
      </c>
      <c r="E1191" s="1" t="str">
        <f t="shared" si="285"/>
        <v/>
      </c>
      <c r="F1191" s="30">
        <v>86400</v>
      </c>
      <c r="G1191" s="35">
        <v>101400</v>
      </c>
      <c r="H1191" s="31">
        <v>77100</v>
      </c>
      <c r="I1191" s="37">
        <v>121300</v>
      </c>
      <c r="J1191" s="37"/>
      <c r="K1191" s="31">
        <v>40600</v>
      </c>
      <c r="L1191" s="31"/>
      <c r="M1191" s="31">
        <v>41000</v>
      </c>
      <c r="N1191" s="31">
        <v>41800</v>
      </c>
      <c r="O1191" s="31">
        <v>43900</v>
      </c>
      <c r="P1191" s="34">
        <v>47500</v>
      </c>
      <c r="Q1191" s="145"/>
      <c r="R1191" s="145">
        <v>49000</v>
      </c>
      <c r="S1191" s="142">
        <v>51500</v>
      </c>
      <c r="T1191" s="146">
        <v>60300</v>
      </c>
      <c r="U1191" s="146">
        <v>65900</v>
      </c>
      <c r="V1191" s="146"/>
      <c r="W1191" s="37">
        <v>128200</v>
      </c>
      <c r="X1191" s="37">
        <v>138700</v>
      </c>
      <c r="Y1191" s="30">
        <v>153900</v>
      </c>
      <c r="Z1191" s="30">
        <v>162200</v>
      </c>
      <c r="AA1191" s="30"/>
      <c r="AB1191" s="30">
        <v>172100</v>
      </c>
      <c r="AC1191" s="30">
        <v>182600</v>
      </c>
      <c r="AD1191" s="30">
        <v>203500</v>
      </c>
      <c r="AE1191" s="3"/>
      <c r="AF1191" s="3"/>
      <c r="AG1191" s="3"/>
      <c r="AH1191" s="3"/>
      <c r="AI1191" s="3"/>
      <c r="AJ1191" s="3"/>
      <c r="AK1191" s="3"/>
      <c r="AL1191" s="3"/>
      <c r="AO1191" s="1" t="str">
        <f t="shared" si="276"/>
        <v/>
      </c>
      <c r="AP1191" s="50"/>
      <c r="AQ1191" s="50" t="str">
        <f t="shared" si="277"/>
        <v/>
      </c>
      <c r="AR1191" s="50"/>
      <c r="AS1191" s="1" t="str">
        <f t="shared" si="278"/>
        <v/>
      </c>
      <c r="AU1191" s="1" t="str">
        <f t="shared" si="279"/>
        <v/>
      </c>
      <c r="AW1191" s="1" t="str">
        <f t="shared" si="280"/>
        <v/>
      </c>
      <c r="AY1191" s="1" t="str">
        <f t="shared" si="281"/>
        <v/>
      </c>
      <c r="BA1191" s="1" t="str">
        <f t="shared" si="282"/>
        <v/>
      </c>
      <c r="BC1191" s="1" t="str">
        <f t="shared" si="283"/>
        <v/>
      </c>
    </row>
    <row r="1192" spans="1:55" hidden="1">
      <c r="C1192" s="1" t="str">
        <f t="shared" si="284"/>
        <v/>
      </c>
      <c r="E1192" s="1" t="str">
        <f t="shared" si="285"/>
        <v/>
      </c>
      <c r="F1192" s="30">
        <v>89000</v>
      </c>
      <c r="G1192" s="35">
        <v>104400</v>
      </c>
      <c r="H1192" s="31">
        <v>79400</v>
      </c>
      <c r="I1192" s="37">
        <v>124900</v>
      </c>
      <c r="J1192" s="37"/>
      <c r="K1192" s="31">
        <v>41800</v>
      </c>
      <c r="L1192" s="31"/>
      <c r="M1192" s="31">
        <v>42200</v>
      </c>
      <c r="N1192" s="31">
        <v>43100</v>
      </c>
      <c r="O1192" s="30">
        <v>45200</v>
      </c>
      <c r="P1192" s="31">
        <v>48900</v>
      </c>
      <c r="Q1192" s="36"/>
      <c r="R1192" s="36">
        <v>50500</v>
      </c>
      <c r="S1192" s="142">
        <v>53000</v>
      </c>
      <c r="T1192" s="143">
        <v>62100</v>
      </c>
      <c r="U1192" s="143">
        <v>67900</v>
      </c>
      <c r="V1192" s="143"/>
      <c r="W1192" s="30">
        <v>132000</v>
      </c>
      <c r="X1192" s="30">
        <v>142900</v>
      </c>
      <c r="Y1192" s="37">
        <v>158500</v>
      </c>
      <c r="Z1192" s="37">
        <v>167100</v>
      </c>
      <c r="AA1192" s="37"/>
      <c r="AB1192" s="37">
        <v>177300</v>
      </c>
      <c r="AC1192" s="30">
        <v>188100</v>
      </c>
      <c r="AD1192" s="30"/>
      <c r="AE1192" s="3"/>
      <c r="AF1192" s="3"/>
      <c r="AG1192" s="3"/>
      <c r="AH1192" s="3"/>
      <c r="AI1192" s="3"/>
      <c r="AJ1192" s="3"/>
      <c r="AK1192" s="3"/>
      <c r="AL1192" s="3"/>
      <c r="AO1192" s="1" t="str">
        <f t="shared" si="276"/>
        <v/>
      </c>
      <c r="AP1192" s="50"/>
      <c r="AQ1192" s="50" t="str">
        <f t="shared" si="277"/>
        <v/>
      </c>
      <c r="AR1192" s="50"/>
      <c r="AS1192" s="1" t="str">
        <f t="shared" si="278"/>
        <v/>
      </c>
      <c r="AU1192" s="1" t="str">
        <f t="shared" si="279"/>
        <v/>
      </c>
      <c r="AW1192" s="1" t="str">
        <f t="shared" si="280"/>
        <v/>
      </c>
      <c r="AY1192" s="1" t="str">
        <f t="shared" si="281"/>
        <v/>
      </c>
      <c r="BA1192" s="1" t="str">
        <f t="shared" si="282"/>
        <v/>
      </c>
      <c r="BC1192" s="1" t="str">
        <f t="shared" si="283"/>
        <v/>
      </c>
    </row>
    <row r="1193" spans="1:55" hidden="1">
      <c r="C1193" s="1" t="str">
        <f t="shared" si="284"/>
        <v/>
      </c>
      <c r="E1193" s="1" t="str">
        <f t="shared" si="285"/>
        <v/>
      </c>
      <c r="F1193" s="30">
        <v>91700</v>
      </c>
      <c r="G1193" s="35">
        <v>107500</v>
      </c>
      <c r="H1193" s="30">
        <v>81800</v>
      </c>
      <c r="I1193" s="37">
        <v>128600</v>
      </c>
      <c r="J1193" s="37"/>
      <c r="K1193" s="31">
        <v>43100</v>
      </c>
      <c r="L1193" s="31"/>
      <c r="M1193" s="31">
        <v>43500</v>
      </c>
      <c r="N1193" s="31">
        <v>44400</v>
      </c>
      <c r="O1193" s="31">
        <v>46600</v>
      </c>
      <c r="P1193" s="30">
        <v>50400</v>
      </c>
      <c r="Q1193" s="35"/>
      <c r="R1193" s="35">
        <v>52000</v>
      </c>
      <c r="S1193" s="142">
        <v>54600</v>
      </c>
      <c r="T1193" s="144">
        <v>64000</v>
      </c>
      <c r="U1193" s="144">
        <v>69900</v>
      </c>
      <c r="V1193" s="144"/>
      <c r="W1193" s="37">
        <v>136000</v>
      </c>
      <c r="X1193" s="37">
        <v>147200</v>
      </c>
      <c r="Y1193" s="37">
        <v>163300</v>
      </c>
      <c r="Z1193" s="37">
        <v>172100</v>
      </c>
      <c r="AA1193" s="37"/>
      <c r="AB1193" s="37">
        <v>182600</v>
      </c>
      <c r="AC1193" s="30">
        <v>193700</v>
      </c>
      <c r="AD1193" s="30"/>
      <c r="AE1193" s="3"/>
      <c r="AF1193" s="3"/>
      <c r="AG1193" s="3"/>
      <c r="AH1193" s="3"/>
      <c r="AI1193" s="3"/>
      <c r="AJ1193" s="3"/>
      <c r="AK1193" s="3"/>
      <c r="AL1193" s="3"/>
      <c r="AO1193" s="1" t="str">
        <f t="shared" si="276"/>
        <v/>
      </c>
      <c r="AP1193" s="50"/>
      <c r="AQ1193" s="50" t="str">
        <f t="shared" si="277"/>
        <v/>
      </c>
      <c r="AR1193" s="50"/>
      <c r="AS1193" s="1" t="str">
        <f t="shared" si="278"/>
        <v/>
      </c>
      <c r="AU1193" s="1" t="str">
        <f t="shared" si="279"/>
        <v/>
      </c>
      <c r="AW1193" s="1" t="str">
        <f t="shared" si="280"/>
        <v/>
      </c>
      <c r="AY1193" s="1" t="str">
        <f t="shared" si="281"/>
        <v/>
      </c>
      <c r="BA1193" s="1" t="str">
        <f t="shared" si="282"/>
        <v/>
      </c>
      <c r="BC1193" s="1" t="str">
        <f t="shared" si="283"/>
        <v/>
      </c>
    </row>
    <row r="1194" spans="1:55" hidden="1">
      <c r="C1194" s="1" t="str">
        <f t="shared" si="284"/>
        <v/>
      </c>
      <c r="E1194" s="1" t="str">
        <f t="shared" si="285"/>
        <v/>
      </c>
      <c r="F1194" s="30">
        <v>94500</v>
      </c>
      <c r="G1194" s="35">
        <v>110700</v>
      </c>
      <c r="H1194" s="31">
        <v>84300</v>
      </c>
      <c r="I1194" s="30">
        <v>132500</v>
      </c>
      <c r="J1194" s="30"/>
      <c r="K1194" s="31">
        <v>44400</v>
      </c>
      <c r="L1194" s="31"/>
      <c r="M1194" s="31">
        <v>44800</v>
      </c>
      <c r="N1194" s="34">
        <v>45700</v>
      </c>
      <c r="O1194" s="31">
        <v>48000</v>
      </c>
      <c r="P1194" s="31">
        <v>51900</v>
      </c>
      <c r="Q1194" s="36"/>
      <c r="R1194" s="36">
        <v>53600</v>
      </c>
      <c r="S1194" s="142">
        <v>56200</v>
      </c>
      <c r="T1194" s="143">
        <v>65900</v>
      </c>
      <c r="U1194" s="143">
        <v>72000</v>
      </c>
      <c r="V1194" s="143"/>
      <c r="W1194" s="37">
        <v>140100</v>
      </c>
      <c r="X1194" s="37">
        <v>151600</v>
      </c>
      <c r="Y1194" s="37">
        <v>168200</v>
      </c>
      <c r="Z1194" s="37">
        <v>177300</v>
      </c>
      <c r="AA1194" s="37"/>
      <c r="AB1194" s="37">
        <v>188100</v>
      </c>
      <c r="AC1194" s="37">
        <v>199500</v>
      </c>
      <c r="AD1194" s="37"/>
      <c r="AE1194" s="3"/>
      <c r="AF1194" s="3"/>
      <c r="AG1194" s="3"/>
      <c r="AH1194" s="3"/>
      <c r="AI1194" s="3"/>
      <c r="AJ1194" s="3"/>
      <c r="AK1194" s="3"/>
      <c r="AL1194" s="3"/>
      <c r="AO1194" s="1" t="str">
        <f t="shared" si="276"/>
        <v/>
      </c>
      <c r="AP1194" s="50"/>
      <c r="AQ1194" s="50" t="str">
        <f t="shared" si="277"/>
        <v/>
      </c>
      <c r="AR1194" s="50"/>
      <c r="AS1194" s="1" t="str">
        <f t="shared" si="278"/>
        <v/>
      </c>
      <c r="AU1194" s="1" t="str">
        <f t="shared" si="279"/>
        <v/>
      </c>
      <c r="AW1194" s="1" t="str">
        <f t="shared" si="280"/>
        <v/>
      </c>
      <c r="AY1194" s="1" t="str">
        <f t="shared" si="281"/>
        <v/>
      </c>
      <c r="BA1194" s="1" t="str">
        <f t="shared" si="282"/>
        <v/>
      </c>
      <c r="BC1194" s="1" t="str">
        <f t="shared" si="283"/>
        <v/>
      </c>
    </row>
    <row r="1195" spans="1:55" hidden="1">
      <c r="C1195" s="1" t="str">
        <f t="shared" si="284"/>
        <v/>
      </c>
      <c r="E1195" s="1" t="str">
        <f t="shared" si="285"/>
        <v/>
      </c>
      <c r="F1195" s="30">
        <v>97300</v>
      </c>
      <c r="G1195" s="35">
        <v>114000</v>
      </c>
      <c r="H1195" s="31">
        <v>86800</v>
      </c>
      <c r="I1195" s="30">
        <v>136500</v>
      </c>
      <c r="J1195" s="30"/>
      <c r="K1195" s="31">
        <v>45700</v>
      </c>
      <c r="L1195" s="31"/>
      <c r="M1195" s="31">
        <v>46100</v>
      </c>
      <c r="N1195" s="30">
        <v>47100</v>
      </c>
      <c r="O1195" s="31">
        <v>49400</v>
      </c>
      <c r="P1195" s="31">
        <v>53500</v>
      </c>
      <c r="Q1195" s="36"/>
      <c r="R1195" s="36">
        <v>55200</v>
      </c>
      <c r="S1195" s="142">
        <v>57900</v>
      </c>
      <c r="T1195" s="143">
        <v>67900</v>
      </c>
      <c r="U1195" s="143">
        <v>74200</v>
      </c>
      <c r="V1195" s="143"/>
      <c r="W1195" s="37">
        <v>144300</v>
      </c>
      <c r="X1195" s="37">
        <v>156100</v>
      </c>
      <c r="Y1195" s="37">
        <v>173200</v>
      </c>
      <c r="Z1195" s="37">
        <v>182600</v>
      </c>
      <c r="AA1195" s="37"/>
      <c r="AB1195" s="37">
        <v>193700</v>
      </c>
      <c r="AC1195" s="31"/>
      <c r="AD1195" s="31"/>
      <c r="AE1195" s="3"/>
      <c r="AF1195" s="3"/>
      <c r="AG1195" s="3"/>
      <c r="AH1195" s="3"/>
      <c r="AI1195" s="3"/>
      <c r="AJ1195" s="3"/>
      <c r="AK1195" s="3"/>
      <c r="AL1195" s="3"/>
      <c r="AO1195" s="1" t="str">
        <f t="shared" si="276"/>
        <v/>
      </c>
      <c r="AP1195" s="50"/>
      <c r="AQ1195" s="50" t="str">
        <f t="shared" si="277"/>
        <v/>
      </c>
      <c r="AR1195" s="50"/>
      <c r="AS1195" s="1" t="str">
        <f t="shared" si="278"/>
        <v/>
      </c>
      <c r="AU1195" s="1" t="str">
        <f t="shared" si="279"/>
        <v/>
      </c>
      <c r="AW1195" s="1" t="str">
        <f t="shared" si="280"/>
        <v/>
      </c>
      <c r="AY1195" s="1" t="str">
        <f t="shared" si="281"/>
        <v/>
      </c>
      <c r="BA1195" s="1" t="str">
        <f t="shared" si="282"/>
        <v/>
      </c>
      <c r="BC1195" s="1" t="str">
        <f t="shared" si="283"/>
        <v/>
      </c>
    </row>
    <row r="1196" spans="1:55" hidden="1">
      <c r="C1196" s="1" t="str">
        <f t="shared" si="284"/>
        <v/>
      </c>
      <c r="E1196" s="1" t="str">
        <f t="shared" si="285"/>
        <v/>
      </c>
      <c r="F1196" s="30">
        <v>100200</v>
      </c>
      <c r="G1196" s="35">
        <v>117400</v>
      </c>
      <c r="H1196" s="30">
        <v>89400</v>
      </c>
      <c r="I1196" s="37">
        <v>140600</v>
      </c>
      <c r="J1196" s="37"/>
      <c r="K1196" s="31">
        <v>47100</v>
      </c>
      <c r="L1196" s="31"/>
      <c r="M1196" s="31">
        <v>47500</v>
      </c>
      <c r="N1196" s="34">
        <v>48500</v>
      </c>
      <c r="O1196" s="31">
        <v>50900</v>
      </c>
      <c r="P1196" s="31">
        <v>55100</v>
      </c>
      <c r="Q1196" s="36"/>
      <c r="R1196" s="36">
        <v>56900</v>
      </c>
      <c r="S1196" s="142">
        <v>59600</v>
      </c>
      <c r="T1196" s="143">
        <v>69900</v>
      </c>
      <c r="U1196" s="143">
        <v>76400</v>
      </c>
      <c r="V1196" s="143"/>
      <c r="W1196" s="37">
        <v>148600</v>
      </c>
      <c r="X1196" s="37">
        <v>160800</v>
      </c>
      <c r="Y1196" s="30">
        <v>178400</v>
      </c>
      <c r="Z1196" s="30">
        <v>188100</v>
      </c>
      <c r="AA1196" s="30"/>
      <c r="AB1196" s="30">
        <v>199500</v>
      </c>
      <c r="AC1196" s="31"/>
      <c r="AD1196" s="31"/>
      <c r="AE1196" s="3"/>
      <c r="AF1196" s="3"/>
      <c r="AG1196" s="3"/>
      <c r="AH1196" s="3"/>
      <c r="AI1196" s="3"/>
      <c r="AJ1196" s="3"/>
      <c r="AK1196" s="3"/>
      <c r="AL1196" s="3"/>
      <c r="AO1196" s="1" t="str">
        <f t="shared" si="276"/>
        <v/>
      </c>
      <c r="AP1196" s="50"/>
      <c r="AQ1196" s="50" t="str">
        <f t="shared" si="277"/>
        <v/>
      </c>
      <c r="AR1196" s="50"/>
      <c r="AS1196" s="1" t="str">
        <f t="shared" si="278"/>
        <v/>
      </c>
      <c r="AU1196" s="1" t="str">
        <f t="shared" si="279"/>
        <v/>
      </c>
      <c r="AW1196" s="1" t="str">
        <f t="shared" si="280"/>
        <v/>
      </c>
      <c r="AY1196" s="1" t="str">
        <f t="shared" si="281"/>
        <v/>
      </c>
      <c r="BA1196" s="1" t="str">
        <f t="shared" si="282"/>
        <v/>
      </c>
      <c r="BC1196" s="1" t="str">
        <f t="shared" si="283"/>
        <v/>
      </c>
    </row>
    <row r="1197" spans="1:55" hidden="1">
      <c r="C1197" s="1" t="str">
        <f t="shared" si="284"/>
        <v/>
      </c>
      <c r="E1197" s="1" t="str">
        <f t="shared" si="285"/>
        <v/>
      </c>
      <c r="F1197" s="30">
        <v>103200</v>
      </c>
      <c r="G1197" s="35">
        <v>120900</v>
      </c>
      <c r="H1197" s="30">
        <v>92100</v>
      </c>
      <c r="I1197" s="37">
        <v>144800</v>
      </c>
      <c r="J1197" s="37"/>
      <c r="K1197" s="31">
        <v>48500</v>
      </c>
      <c r="L1197" s="31"/>
      <c r="M1197" s="31">
        <v>48900</v>
      </c>
      <c r="N1197" s="34">
        <v>50000</v>
      </c>
      <c r="O1197" s="31">
        <v>52400</v>
      </c>
      <c r="P1197" s="31">
        <v>56800</v>
      </c>
      <c r="Q1197" s="36"/>
      <c r="R1197" s="36">
        <v>58600</v>
      </c>
      <c r="S1197" s="142">
        <v>61400</v>
      </c>
      <c r="T1197" s="143">
        <v>72000</v>
      </c>
      <c r="U1197" s="143">
        <v>78700</v>
      </c>
      <c r="V1197" s="143"/>
      <c r="W1197" s="37">
        <v>153100</v>
      </c>
      <c r="X1197" s="37">
        <v>165600</v>
      </c>
      <c r="Y1197" s="37">
        <v>183800</v>
      </c>
      <c r="Z1197" s="37">
        <v>193700</v>
      </c>
      <c r="AA1197" s="37"/>
      <c r="AB1197" s="37"/>
      <c r="AC1197" s="148"/>
      <c r="AD1197" s="148"/>
      <c r="AE1197" s="3"/>
      <c r="AF1197" s="3"/>
      <c r="AG1197" s="3"/>
      <c r="AH1197" s="3"/>
      <c r="AI1197" s="3"/>
      <c r="AJ1197" s="3"/>
      <c r="AK1197" s="3"/>
      <c r="AL1197" s="3"/>
      <c r="AO1197" s="1" t="str">
        <f t="shared" si="276"/>
        <v/>
      </c>
      <c r="AP1197" s="50"/>
      <c r="AQ1197" s="50" t="str">
        <f t="shared" si="277"/>
        <v/>
      </c>
      <c r="AR1197" s="50"/>
      <c r="AS1197" s="1" t="str">
        <f t="shared" si="278"/>
        <v/>
      </c>
      <c r="AU1197" s="1" t="str">
        <f t="shared" si="279"/>
        <v/>
      </c>
      <c r="AW1197" s="1" t="str">
        <f t="shared" si="280"/>
        <v/>
      </c>
      <c r="AY1197" s="1" t="str">
        <f t="shared" si="281"/>
        <v/>
      </c>
      <c r="BA1197" s="1" t="str">
        <f t="shared" si="282"/>
        <v/>
      </c>
      <c r="BC1197" s="1" t="str">
        <f t="shared" si="283"/>
        <v/>
      </c>
    </row>
    <row r="1198" spans="1:55" hidden="1">
      <c r="C1198" s="1" t="str">
        <f t="shared" si="284"/>
        <v/>
      </c>
      <c r="E1198" s="1" t="str">
        <f t="shared" si="285"/>
        <v/>
      </c>
      <c r="F1198" s="30">
        <v>106300</v>
      </c>
      <c r="G1198" s="145">
        <v>124500</v>
      </c>
      <c r="H1198" s="31">
        <v>94900</v>
      </c>
      <c r="I1198" s="37">
        <v>149100</v>
      </c>
      <c r="J1198" s="37"/>
      <c r="K1198" s="31">
        <v>50000</v>
      </c>
      <c r="L1198" s="31"/>
      <c r="M1198" s="31">
        <v>50400</v>
      </c>
      <c r="N1198" s="34">
        <v>51500</v>
      </c>
      <c r="O1198" s="30">
        <v>54000</v>
      </c>
      <c r="P1198" s="31">
        <v>58500</v>
      </c>
      <c r="Q1198" s="36"/>
      <c r="R1198" s="36">
        <v>60400</v>
      </c>
      <c r="S1198" s="142">
        <v>63200</v>
      </c>
      <c r="T1198" s="143">
        <v>74200</v>
      </c>
      <c r="U1198" s="143">
        <v>81100</v>
      </c>
      <c r="V1198" s="143"/>
      <c r="W1198" s="37">
        <v>157700</v>
      </c>
      <c r="X1198" s="37">
        <v>170600</v>
      </c>
      <c r="Y1198" s="30">
        <v>189300</v>
      </c>
      <c r="Z1198" s="30">
        <v>199500</v>
      </c>
      <c r="AA1198" s="30"/>
      <c r="AB1198" s="30"/>
      <c r="AC1198" s="148"/>
      <c r="AD1198" s="148"/>
      <c r="AE1198" s="3"/>
      <c r="AF1198" s="3"/>
      <c r="AG1198" s="3"/>
      <c r="AH1198" s="3"/>
      <c r="AI1198" s="3"/>
      <c r="AJ1198" s="3"/>
      <c r="AK1198" s="3"/>
      <c r="AL1198" s="3"/>
      <c r="AO1198" s="1" t="str">
        <f t="shared" si="276"/>
        <v/>
      </c>
      <c r="AP1198" s="50"/>
      <c r="AQ1198" s="50" t="str">
        <f t="shared" si="277"/>
        <v/>
      </c>
      <c r="AR1198" s="50"/>
      <c r="AS1198" s="1" t="str">
        <f t="shared" si="278"/>
        <v/>
      </c>
      <c r="AU1198" s="1" t="str">
        <f t="shared" si="279"/>
        <v/>
      </c>
      <c r="AW1198" s="1" t="str">
        <f t="shared" si="280"/>
        <v/>
      </c>
      <c r="AY1198" s="1" t="str">
        <f t="shared" si="281"/>
        <v/>
      </c>
      <c r="BA1198" s="1" t="str">
        <f t="shared" si="282"/>
        <v/>
      </c>
      <c r="BC1198" s="1" t="str">
        <f t="shared" si="283"/>
        <v/>
      </c>
    </row>
    <row r="1199" spans="1:55" hidden="1">
      <c r="C1199" s="1" t="str">
        <f t="shared" si="284"/>
        <v/>
      </c>
      <c r="E1199" s="1" t="str">
        <f t="shared" si="285"/>
        <v/>
      </c>
      <c r="F1199" s="30">
        <v>109500</v>
      </c>
      <c r="G1199" s="35">
        <v>128200</v>
      </c>
      <c r="H1199" s="30">
        <v>97700</v>
      </c>
      <c r="I1199" s="30">
        <v>153600</v>
      </c>
      <c r="J1199" s="30"/>
      <c r="K1199" s="31">
        <v>51500</v>
      </c>
      <c r="L1199" s="31"/>
      <c r="M1199" s="31">
        <v>51900</v>
      </c>
      <c r="N1199" s="34">
        <v>53000</v>
      </c>
      <c r="O1199" s="33">
        <v>55600</v>
      </c>
      <c r="P1199" s="31">
        <v>60300</v>
      </c>
      <c r="Q1199" s="36"/>
      <c r="R1199" s="36">
        <v>62200</v>
      </c>
      <c r="S1199" s="142">
        <v>65100</v>
      </c>
      <c r="T1199" s="143">
        <v>76400</v>
      </c>
      <c r="U1199" s="143">
        <v>83500</v>
      </c>
      <c r="V1199" s="143"/>
      <c r="W1199" s="37">
        <v>162400</v>
      </c>
      <c r="X1199" s="37">
        <v>175700</v>
      </c>
      <c r="Y1199" s="37">
        <v>195000</v>
      </c>
      <c r="Z1199" s="37"/>
      <c r="AA1199" s="37"/>
      <c r="AB1199" s="37"/>
      <c r="AC1199" s="148"/>
      <c r="AD1199" s="148"/>
      <c r="AE1199" s="3"/>
      <c r="AF1199" s="3"/>
      <c r="AG1199" s="3"/>
      <c r="AH1199" s="3"/>
      <c r="AI1199" s="3"/>
      <c r="AJ1199" s="3"/>
      <c r="AK1199" s="3"/>
      <c r="AL1199" s="3"/>
      <c r="AO1199" s="1" t="str">
        <f t="shared" si="276"/>
        <v/>
      </c>
      <c r="AP1199" s="50"/>
      <c r="AQ1199" s="50" t="str">
        <f t="shared" si="277"/>
        <v/>
      </c>
      <c r="AR1199" s="50"/>
      <c r="AS1199" s="1" t="str">
        <f t="shared" si="278"/>
        <v/>
      </c>
      <c r="AU1199" s="1" t="str">
        <f t="shared" si="279"/>
        <v/>
      </c>
      <c r="AW1199" s="1" t="str">
        <f t="shared" si="280"/>
        <v/>
      </c>
      <c r="AY1199" s="1" t="str">
        <f t="shared" si="281"/>
        <v/>
      </c>
      <c r="BA1199" s="1" t="str">
        <f t="shared" si="282"/>
        <v/>
      </c>
      <c r="BC1199" s="1" t="str">
        <f t="shared" si="283"/>
        <v/>
      </c>
    </row>
    <row r="1200" spans="1:55" hidden="1">
      <c r="A1200" s="3"/>
      <c r="B1200" s="3"/>
      <c r="C1200" s="1" t="str">
        <f t="shared" si="284"/>
        <v/>
      </c>
      <c r="D1200" s="3"/>
      <c r="E1200" s="1" t="str">
        <f t="shared" si="285"/>
        <v/>
      </c>
      <c r="F1200" s="34">
        <v>112800</v>
      </c>
      <c r="G1200" s="35">
        <v>132000</v>
      </c>
      <c r="H1200" s="30">
        <v>100600</v>
      </c>
      <c r="I1200" s="30">
        <v>158200</v>
      </c>
      <c r="J1200" s="30"/>
      <c r="K1200" s="31">
        <v>53000</v>
      </c>
      <c r="L1200" s="31"/>
      <c r="M1200" s="31">
        <v>53500</v>
      </c>
      <c r="N1200" s="34">
        <v>54600</v>
      </c>
      <c r="O1200" s="33">
        <v>57300</v>
      </c>
      <c r="P1200" s="31">
        <v>62100</v>
      </c>
      <c r="Q1200" s="36"/>
      <c r="R1200" s="36">
        <v>64100</v>
      </c>
      <c r="S1200" s="142">
        <v>67100</v>
      </c>
      <c r="T1200" s="143">
        <v>78700</v>
      </c>
      <c r="U1200" s="143">
        <v>86000</v>
      </c>
      <c r="V1200" s="143"/>
      <c r="W1200" s="37">
        <v>167300</v>
      </c>
      <c r="X1200" s="37">
        <v>181000</v>
      </c>
      <c r="Y1200" s="31"/>
      <c r="Z1200" s="31"/>
      <c r="AA1200" s="31"/>
      <c r="AB1200" s="31"/>
      <c r="AC1200" s="148"/>
      <c r="AD1200" s="148"/>
      <c r="AE1200" s="3"/>
      <c r="AF1200" s="3"/>
      <c r="AG1200" s="3"/>
      <c r="AH1200" s="3"/>
      <c r="AI1200" s="3"/>
      <c r="AJ1200" s="3"/>
      <c r="AK1200" s="3"/>
      <c r="AL1200" s="3"/>
      <c r="AO1200" s="1" t="str">
        <f t="shared" si="276"/>
        <v/>
      </c>
      <c r="AP1200" s="50"/>
      <c r="AQ1200" s="50" t="str">
        <f t="shared" si="277"/>
        <v/>
      </c>
      <c r="AR1200" s="50"/>
      <c r="AS1200" s="1" t="str">
        <f t="shared" si="278"/>
        <v/>
      </c>
      <c r="AU1200" s="1" t="str">
        <f t="shared" si="279"/>
        <v/>
      </c>
      <c r="AW1200" s="1" t="str">
        <f t="shared" si="280"/>
        <v/>
      </c>
      <c r="AY1200" s="1" t="str">
        <f t="shared" si="281"/>
        <v/>
      </c>
      <c r="BA1200" s="1" t="str">
        <f t="shared" si="282"/>
        <v/>
      </c>
      <c r="BC1200" s="1" t="str">
        <f t="shared" si="283"/>
        <v/>
      </c>
    </row>
    <row r="1201" spans="1:55" hidden="1">
      <c r="A1201" s="3"/>
      <c r="B1201" s="3"/>
      <c r="C1201" s="1" t="str">
        <f t="shared" si="284"/>
        <v/>
      </c>
      <c r="D1201" s="3"/>
      <c r="E1201" s="1" t="str">
        <f t="shared" si="285"/>
        <v/>
      </c>
      <c r="F1201" s="30">
        <v>116200</v>
      </c>
      <c r="G1201" s="35">
        <v>136000</v>
      </c>
      <c r="H1201" s="30">
        <v>103600</v>
      </c>
      <c r="I1201" s="37">
        <v>162900</v>
      </c>
      <c r="J1201" s="37"/>
      <c r="K1201" s="31">
        <v>54600</v>
      </c>
      <c r="L1201" s="31"/>
      <c r="M1201" s="31">
        <v>55100</v>
      </c>
      <c r="N1201" s="31">
        <v>56200</v>
      </c>
      <c r="O1201" s="33">
        <v>59000</v>
      </c>
      <c r="P1201" s="31">
        <v>64000</v>
      </c>
      <c r="Q1201" s="36"/>
      <c r="R1201" s="36">
        <v>66000</v>
      </c>
      <c r="S1201" s="142">
        <v>69100</v>
      </c>
      <c r="T1201" s="143">
        <v>81100</v>
      </c>
      <c r="U1201" s="143">
        <v>88600</v>
      </c>
      <c r="V1201" s="143"/>
      <c r="W1201" s="37">
        <v>172300</v>
      </c>
      <c r="X1201" s="37">
        <v>186400</v>
      </c>
      <c r="Y1201" s="31"/>
      <c r="Z1201" s="31"/>
      <c r="AA1201" s="31"/>
      <c r="AB1201" s="31"/>
      <c r="AC1201" s="148"/>
      <c r="AD1201" s="148"/>
      <c r="AE1201" s="3"/>
      <c r="AF1201" s="3"/>
      <c r="AG1201" s="3"/>
      <c r="AH1201" s="3"/>
      <c r="AI1201" s="3"/>
      <c r="AJ1201" s="3"/>
      <c r="AK1201" s="3"/>
      <c r="AL1201" s="3"/>
      <c r="AO1201" s="1" t="str">
        <f t="shared" si="276"/>
        <v/>
      </c>
      <c r="AP1201" s="50"/>
      <c r="AQ1201" s="50" t="str">
        <f t="shared" si="277"/>
        <v/>
      </c>
      <c r="AR1201" s="50"/>
      <c r="AS1201" s="1" t="str">
        <f t="shared" si="278"/>
        <v/>
      </c>
      <c r="AU1201" s="1" t="str">
        <f t="shared" si="279"/>
        <v/>
      </c>
      <c r="AW1201" s="1" t="str">
        <f t="shared" si="280"/>
        <v/>
      </c>
      <c r="AY1201" s="1" t="str">
        <f t="shared" si="281"/>
        <v/>
      </c>
      <c r="BA1201" s="1" t="str">
        <f t="shared" si="282"/>
        <v/>
      </c>
      <c r="BC1201" s="1" t="str">
        <f t="shared" si="283"/>
        <v/>
      </c>
    </row>
    <row r="1202" spans="1:55" hidden="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N1202" s="50"/>
      <c r="AO1202" s="1" t="str">
        <f t="shared" si="276"/>
        <v/>
      </c>
      <c r="AP1202" s="50"/>
      <c r="AQ1202" s="50" t="str">
        <f t="shared" si="277"/>
        <v/>
      </c>
      <c r="AS1202" s="1" t="str">
        <f t="shared" si="278"/>
        <v/>
      </c>
      <c r="AU1202" s="1" t="str">
        <f t="shared" si="279"/>
        <v/>
      </c>
      <c r="AW1202" s="1" t="str">
        <f t="shared" si="280"/>
        <v/>
      </c>
      <c r="AY1202" s="1" t="str">
        <f t="shared" si="281"/>
        <v/>
      </c>
      <c r="BA1202" s="1" t="str">
        <f t="shared" si="282"/>
        <v/>
      </c>
      <c r="BC1202" s="1" t="str">
        <f t="shared" si="283"/>
        <v/>
      </c>
    </row>
    <row r="1203" spans="1:55" hidden="1"/>
    <row r="1204" spans="1:55" hidden="1"/>
    <row r="1205" spans="1:55" hidden="1">
      <c r="AP1205" s="161" t="e">
        <f>IF(AND($N$31="Fix Pay"),"0",$O$31*$H$5)</f>
        <v>#VALUE!</v>
      </c>
      <c r="AQ1205" s="1" t="str">
        <f>IF(AND($N$31="Fix Pay"),$I$31,$P$31)</f>
        <v/>
      </c>
      <c r="AT1205" s="161" t="e">
        <f>IF(AND($S$31="Fix Pay"),"0",$T$31*$H$5)</f>
        <v>#VALUE!</v>
      </c>
      <c r="AU1205" s="1" t="str">
        <f>IF(AND($S$31="Fix Pay"),$I$31,$U$31)</f>
        <v/>
      </c>
      <c r="AX1205" s="165" t="e">
        <f>IF(AND($X$31="Fix Pay"),"0",$Y$31*$H$5)</f>
        <v>#VALUE!</v>
      </c>
      <c r="AY1205" s="1" t="str">
        <f>IF(AND($X$31="Fix Pay"),$I$31,$Z$31)</f>
        <v/>
      </c>
      <c r="BB1205" s="165" t="e">
        <f>IF(AND($AC$31="Fix Pay"),"0",$AD$31*$H$5)</f>
        <v>#VALUE!</v>
      </c>
      <c r="BC1205" s="1" t="str">
        <f>IF(AND($AC$31="Fix Pay"),$I$31,$AE$31)</f>
        <v/>
      </c>
    </row>
    <row r="1206" spans="1:55" ht="15" hidden="1" customHeight="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40" t="s">
        <v>46</v>
      </c>
      <c r="L1206" s="340"/>
      <c r="M1206" s="340"/>
      <c r="N1206" s="340"/>
      <c r="O1206" s="340"/>
      <c r="P1206" s="340"/>
      <c r="Q1206" s="340"/>
      <c r="R1206" s="340"/>
      <c r="S1206" s="340"/>
      <c r="T1206" s="340"/>
      <c r="U1206" s="340"/>
      <c r="V1206" s="245"/>
      <c r="W1206" s="341" t="s">
        <v>47</v>
      </c>
      <c r="X1206" s="341"/>
      <c r="Y1206" s="341"/>
      <c r="Z1206" s="341"/>
      <c r="AA1206" s="341"/>
      <c r="AB1206" s="341"/>
      <c r="AC1206" s="341"/>
      <c r="AD1206" s="341"/>
      <c r="AE1206" s="342" t="s">
        <v>48</v>
      </c>
      <c r="AF1206" s="342"/>
      <c r="AG1206" s="342"/>
      <c r="AH1206" s="342"/>
      <c r="AI1206" s="342"/>
      <c r="AJ1206" s="3"/>
      <c r="AK1206" s="3"/>
      <c r="AL1206" s="3"/>
      <c r="AO1206" s="1" t="str">
        <f>AQ1206</f>
        <v/>
      </c>
      <c r="AP1206" s="162" t="str">
        <f>IF(AND($O$31=""),"",ROUND(AP1205,0))</f>
        <v/>
      </c>
      <c r="AQ1206" s="50" t="str">
        <f>IF($AQ$1205=4200,F1209,IF($AQ$1205=4800,G1209,IF($AQ$1205="5400A",I1209,IF($AQ$1205=3600,H1209,IF($AQ$1205=1700,K1209,IF($AQ$1205=1750,M1209,IF($AQ$1205=1900,N1209,IF($AQ$1205=2000,O1209,IF($AQ$1205="2400A",P1209,IF($AQ$1205="2400B",R1209,IF($AQ$1205="2400C",S1209,IF($AQ$1205="2800A",T1209,IF($AQ$1205="2800B",U1209,IF($AQ$1205="5400B",W1209,IF($AQ$1205=6000,X1209,IF($AQ$1205=6600,Y1209,IF($AQ$1205=6800,Z1209,IF($AQ$1205=7200,AB1209,IF($AQ$1205=7600,AC1209,IF($AQ$1205=8200,AD1209,IF($AQ$1205=8700,AE1209,IF($AQ$1205=8900,AG1209,IF($AQ$1205=9500,AH1209,IF($AQ$1205=10000,AI1209,""))))))))))))))))))))))))</f>
        <v/>
      </c>
      <c r="AR1206" s="50"/>
      <c r="AS1206" s="1" t="str">
        <f>AU1206</f>
        <v/>
      </c>
      <c r="AT1206" s="162" t="str">
        <f>IF(AND($T$31=""),"",ROUND(AT1205,0))</f>
        <v/>
      </c>
      <c r="AU1206" s="1" t="str">
        <f>IF($AU$1205=4200,F1209,IF($AU$1205=4800,G1209,IF($AU$1205="5400A",I1209,IF($AU$1205=3600,H1209,IF($AU$1205=1700,K1209,IF($AU$1205=1750,M1209,IF($AU$1205=1900,N1209,IF($AU$1205=2000,O1209,IF($AU$1205="2400A",P1209,IF($AU$1205="2400B",R1209,IF($AU$1205="2400C",S1209,IF($AU$1205="2800A",T1209,IF($AU$1205="2800B",U1209,IF($AU$1205="5400B",W1209,IF($AU$1205=6000,X1209,IF($AU$1205=6600,Y1209,IF($AU$1205=6800,Z1209,IF($AU$1205=7200,AB1209,IF($AU$1205=7600,AC1209,IF($AU$1205=8200,AD1209,IF($AU$1205=8700,AE1209,IF($AU$1205=8900,AG1209,IF($AU$1205=9500,AH1209,IF($AU$1205=10000,AI1209,""))))))))))))))))))))))))</f>
        <v/>
      </c>
      <c r="AW1206" s="1" t="str">
        <f>AY1206</f>
        <v/>
      </c>
      <c r="AX1206" s="162" t="str">
        <f>IF(AND($Y$31=""),"",ROUND(AX1205,0))</f>
        <v/>
      </c>
      <c r="AY1206" s="1" t="str">
        <f>IF($AY$1205=4200,F1209,IF($AY$1205=4800,G1209,IF($AY$1205="5400A",I1209,IF($AY$1205=3600,H1209,IF($AY$1205=1700,K1209,IF($AY$1205=1750,M1209,IF($AY$1205=1900,N1209,IF($AY$1205=2000,O1209,IF($AY$1205="2400A",P1209,IF($AY$1205="2400B",R1209,IF($AY$1205="2400C",S1209,IF($AY$1205="2800A",T1209,IF($AY$1205="2800B",U1209,IF($AY$1205="5400B",W1209,IF($AY$1205=6000,X1209,IF($AY$1205=6600,Y1209,IF($AY$1205=6800,Z1209,IF($AY$1205=7200,AB1209,IF($AY$1205=7600,AC1209,IF($AY$1205=8200,AD1209,IF($AY$1205=8700,AE1209,IF($AY$1205=8900,AG1209,IF($AY$1205=9500,AH1209,IF($AY$1205=10000,AI1209,""))))))))))))))))))))))))</f>
        <v/>
      </c>
      <c r="BA1206" s="1" t="str">
        <f>BC1206</f>
        <v/>
      </c>
      <c r="BB1206" s="162" t="str">
        <f>IF(AND($AD$31=""),"",ROUND(BB1205,0))</f>
        <v/>
      </c>
      <c r="BC1206" s="1" t="str">
        <f>IF($BC$1205=4200,F1209,IF($BC$1205=4800,G1209,IF($BC$1205="5400A",I1209,IF($BC$1205=3600,H1209,IF($BC$1205=1700,K1209,IF($BC$1205=1750,M1209,IF($BC$1205=1900,N1209,IF($BC$1205=2000,O1209,IF($BC$1205="2400A",P1209,IF($BC$1205="2400B",R1209,IF($BC$1205="2400C",S1209,IF($BC$1205="2800A",T1209,IF($BC$1205="2800B",U1209,IF($BC$1205="5400B",W1209,IF($BC$1205=6000,X1209,IF($BC$1205=6600,Y1209,IF($BC$1205=6800,Z1209,IF($BC$1205=7200,AB1209,IF($BC$1205=7600,AC1209,IF($BC$1205=8200,AD1209,IF($BC$1205=8700,AE1209,IF($BC$1205=8900,AG1209,IF($BC$1205=9500,AH1209,IF($BC$1205=10000,AI1209,""))))))))))))))))))))))))</f>
        <v/>
      </c>
    </row>
    <row r="1207" spans="1:55" ht="15" hidden="1" customHeight="1">
      <c r="E1207" s="1">
        <f>IF(AND(F31="Fix Pay"),I31,I31)</f>
        <v>0</v>
      </c>
      <c r="F1207" s="5"/>
      <c r="G1207" s="344" t="s">
        <v>45</v>
      </c>
      <c r="H1207" s="344"/>
      <c r="I1207" s="6"/>
      <c r="J1207" s="42"/>
      <c r="K1207" s="28">
        <v>1700</v>
      </c>
      <c r="L1207" s="28"/>
      <c r="M1207" s="28">
        <v>1750</v>
      </c>
      <c r="N1207" s="141">
        <v>1900</v>
      </c>
      <c r="O1207" s="39">
        <v>2000</v>
      </c>
      <c r="P1207" s="39" t="s">
        <v>74</v>
      </c>
      <c r="Q1207" s="39"/>
      <c r="R1207" s="39" t="s">
        <v>75</v>
      </c>
      <c r="S1207" s="39" t="s">
        <v>76</v>
      </c>
      <c r="T1207" s="40" t="s">
        <v>77</v>
      </c>
      <c r="U1207" s="40" t="s">
        <v>78</v>
      </c>
      <c r="V1207" s="40"/>
      <c r="W1207" s="38" t="s">
        <v>80</v>
      </c>
      <c r="X1207" s="38">
        <v>6000</v>
      </c>
      <c r="Y1207" s="39">
        <v>6600</v>
      </c>
      <c r="Z1207" s="39">
        <v>6800</v>
      </c>
      <c r="AA1207" s="39"/>
      <c r="AB1207" s="39">
        <v>7200</v>
      </c>
      <c r="AC1207" s="38">
        <v>7600</v>
      </c>
      <c r="AD1207" s="38">
        <v>8200</v>
      </c>
      <c r="AE1207" s="39">
        <v>8700</v>
      </c>
      <c r="AF1207" s="39"/>
      <c r="AG1207" s="39">
        <v>8900</v>
      </c>
      <c r="AH1207" s="39">
        <v>9500</v>
      </c>
      <c r="AI1207" s="40">
        <v>10000</v>
      </c>
      <c r="AJ1207" s="3"/>
      <c r="AK1207" s="3"/>
      <c r="AL1207" s="3"/>
      <c r="AO1207" s="1" t="str">
        <f t="shared" ref="AO1207:AO1249" si="286">AQ1207</f>
        <v/>
      </c>
      <c r="AP1207" s="163" t="str">
        <f>IF(AND(AP1206&lt;=AQ1206),AQ1206,INDEX(AO1206:AO1251,MATCH(AP1206,AQ1206:AQ1251)+(LOOKUP(AP1206,AQ1206:AQ1251)&lt;&gt;AP1206)))</f>
        <v/>
      </c>
      <c r="AQ1207" s="50" t="str">
        <f t="shared" ref="AQ1207:AQ1249" si="287">IF($AQ$1205=4200,F1210,IF($AQ$1205=4800,G1210,IF($AQ$1205="5400A",I1210,IF($AQ$1205=3600,H1210,IF($AQ$1205=1700,K1210,IF($AQ$1205=1750,M1210,IF($AQ$1205=1900,N1210,IF($AQ$1205=2000,O1210,IF($AQ$1205="2400A",P1210,IF($AQ$1205="2400B",R1210,IF($AQ$1205="2400C",S1210,IF($AQ$1205="2800A",T1210,IF($AQ$1205="2800B",U1210,IF($AQ$1205="5400B",W1210,IF($AQ$1205=6000,X1210,IF($AQ$1205=6600,Y1210,IF($AQ$1205=6800,Z1210,IF($AQ$1205=7200,AB1210,IF($AQ$1205=7600,AC1210,IF($AQ$1205=8200,AD1210,IF($AQ$1205=8700,AE1210,IF($AQ$1205=8900,AG1210,IF($AQ$1205=9500,AH1210,IF($AQ$1205=10000,AI1210,""))))))))))))))))))))))))</f>
        <v/>
      </c>
      <c r="AR1207" s="50"/>
      <c r="AS1207" s="1" t="str">
        <f t="shared" ref="AS1207:AS1249" si="288">AU1207</f>
        <v/>
      </c>
      <c r="AT1207" s="163" t="str">
        <f>IF(AND(AT1206&lt;=AU1206),AU1206,INDEX(AS1206:AS1251,MATCH(AT1206,AU1206:AU1251)+(LOOKUP(AT1206,AU1206:AU1251)&lt;&gt;AT1206)))</f>
        <v/>
      </c>
      <c r="AU1207" s="1" t="str">
        <f t="shared" ref="AU1207:AU1249" si="289">IF($AU$1205=4200,F1210,IF($AU$1205=4800,G1210,IF($AU$1205="5400A",I1210,IF($AU$1205=3600,H1210,IF($AU$1205=1700,K1210,IF($AU$1205=1750,M1210,IF($AU$1205=1900,N1210,IF($AU$1205=2000,O1210,IF($AU$1205="2400A",P1210,IF($AU$1205="2400B",R1210,IF($AU$1205="2400C",S1210,IF($AU$1205="2800A",T1210,IF($AU$1205="2800B",U1210,IF($AU$1205="5400B",W1210,IF($AU$1205=6000,X1210,IF($AU$1205=6600,Y1210,IF($AU$1205=6800,Z1210,IF($AU$1205=7200,AB1210,IF($AU$1205=7600,AC1210,IF($AU$1205=8200,AD1210,IF($AU$1205=8700,AE1210,IF($AU$1205=8900,AG1210,IF($AU$1205=9500,AH1210,IF($AU$1205=10000,AI1210,""))))))))))))))))))))))))</f>
        <v/>
      </c>
      <c r="AW1207" s="1" t="str">
        <f t="shared" ref="AW1207:AW1249" si="290">AY1207</f>
        <v/>
      </c>
      <c r="AX1207" s="163" t="str">
        <f>IF(AND(AX1206&lt;=AY1206),AY1206,INDEX(AW1206:AW1251,MATCH(AX1206,AY1206:AY1251)+(LOOKUP(AX1206,AY1206:AY1251)&lt;&gt;AX1206)))</f>
        <v/>
      </c>
      <c r="AY1207" s="1" t="str">
        <f t="shared" ref="AY1207:AY1249" si="291">IF($AY$1205=4200,F1210,IF($AY$1205=4800,G1210,IF($AY$1205="5400A",I1210,IF($AY$1205=3600,H1210,IF($AY$1205=1700,K1210,IF($AY$1205=1750,M1210,IF($AY$1205=1900,N1210,IF($AY$1205=2000,O1210,IF($AY$1205="2400A",P1210,IF($AY$1205="2400B",R1210,IF($AY$1205="2400C",S1210,IF($AY$1205="2800A",T1210,IF($AY$1205="2800B",U1210,IF($AY$1205="5400B",W1210,IF($AY$1205=6000,X1210,IF($AY$1205=6600,Y1210,IF($AY$1205=6800,Z1210,IF($AY$1205=7200,AB1210,IF($AY$1205=7600,AC1210,IF($AY$1205=8200,AD1210,IF($AY$1205=8700,AE1210,IF($AY$1205=8900,AG1210,IF($AY$1205=9500,AH1210,IF($AY$1205=10000,AI1210,""))))))))))))))))))))))))</f>
        <v/>
      </c>
      <c r="BA1207" s="1" t="str">
        <f t="shared" ref="BA1207:BA1249" si="292">BC1207</f>
        <v/>
      </c>
      <c r="BB1207" s="163" t="str">
        <f>IF(AND(BB1206&lt;=BC1206),BC1206,INDEX(BA1206:BA1251,MATCH(BB1206,BC1206:BC1251)+(LOOKUP(BB1206,BC1206:BC1251)&lt;&gt;BB1206)))</f>
        <v/>
      </c>
      <c r="BC1207" s="1" t="str">
        <f t="shared" ref="BC1207:BC1249" si="293">IF($BC$1205=4200,F1210,IF($BC$1205=4800,G1210,IF($BC$1205="5400A",I1210,IF($BC$1205=3600,H1210,IF($BC$1205=1700,K1210,IF($BC$1205=1750,M1210,IF($BC$1205=1900,N1210,IF($BC$1205=2000,O1210,IF($BC$1205="2400A",P1210,IF($BC$1205="2400B",R1210,IF($BC$1205="2400C",S1210,IF($BC$1205="2800A",T1210,IF($BC$1205="2800B",U1210,IF($BC$1205="5400B",W1210,IF($BC$1205=6000,X1210,IF($BC$1205=6600,Y1210,IF($BC$1205=6800,Z1210,IF($BC$1205=7200,AB1210,IF($BC$1205=7600,AC1210,IF($BC$1205=8200,AD1210,IF($BC$1205=8700,AE1210,IF($BC$1205=8900,AG1210,IF($BC$1205=9500,AH1210,IF($BC$1205=10000,AI1210,""))))))))))))))))))))))))</f>
        <v/>
      </c>
    </row>
    <row r="1208" spans="1:55" ht="15" hidden="1" customHeight="1">
      <c r="B1208" s="160">
        <v>25</v>
      </c>
      <c r="D1208" s="150">
        <f>IF(AND(F31="Fix Pay"),"0",H31*H$5)</f>
        <v>0</v>
      </c>
      <c r="F1208" s="7">
        <v>4200</v>
      </c>
      <c r="G1208" s="8">
        <v>4800</v>
      </c>
      <c r="H1208" s="8">
        <v>3600</v>
      </c>
      <c r="I1208" s="9" t="s">
        <v>79</v>
      </c>
      <c r="J1208" s="42"/>
      <c r="K1208" s="29">
        <v>1</v>
      </c>
      <c r="L1208" s="29"/>
      <c r="M1208" s="29">
        <v>2</v>
      </c>
      <c r="N1208" s="29">
        <v>3</v>
      </c>
      <c r="O1208" s="29">
        <v>4</v>
      </c>
      <c r="P1208" s="29">
        <v>5</v>
      </c>
      <c r="Q1208" s="29"/>
      <c r="R1208" s="29">
        <v>6</v>
      </c>
      <c r="S1208" s="29">
        <v>7</v>
      </c>
      <c r="T1208" s="29">
        <v>8</v>
      </c>
      <c r="U1208" s="29">
        <v>9</v>
      </c>
      <c r="V1208" s="29"/>
      <c r="W1208" s="29">
        <v>14</v>
      </c>
      <c r="X1208" s="29">
        <v>15</v>
      </c>
      <c r="Y1208" s="29">
        <v>16</v>
      </c>
      <c r="Z1208" s="29">
        <v>17</v>
      </c>
      <c r="AA1208" s="29"/>
      <c r="AB1208" s="29">
        <v>18</v>
      </c>
      <c r="AC1208" s="39">
        <v>19</v>
      </c>
      <c r="AD1208" s="39">
        <v>20</v>
      </c>
      <c r="AE1208" s="39">
        <v>21</v>
      </c>
      <c r="AF1208" s="39"/>
      <c r="AG1208" s="39">
        <v>22</v>
      </c>
      <c r="AH1208" s="39">
        <v>23</v>
      </c>
      <c r="AI1208" s="39">
        <v>24</v>
      </c>
      <c r="AJ1208" s="3"/>
      <c r="AK1208" s="3"/>
      <c r="AL1208" s="3"/>
      <c r="AO1208" s="1" t="str">
        <f t="shared" si="286"/>
        <v/>
      </c>
      <c r="AP1208" s="250"/>
      <c r="AQ1208" s="50" t="str">
        <f t="shared" si="287"/>
        <v/>
      </c>
      <c r="AR1208" s="50"/>
      <c r="AS1208" s="1" t="str">
        <f t="shared" si="288"/>
        <v/>
      </c>
      <c r="AT1208" s="250"/>
      <c r="AU1208" s="1" t="str">
        <f t="shared" si="289"/>
        <v/>
      </c>
      <c r="AW1208" s="1" t="str">
        <f t="shared" si="290"/>
        <v/>
      </c>
      <c r="AX1208" s="151"/>
      <c r="AY1208" s="1" t="str">
        <f t="shared" si="291"/>
        <v/>
      </c>
      <c r="BA1208" s="1" t="str">
        <f t="shared" si="292"/>
        <v/>
      </c>
      <c r="BB1208" s="151"/>
      <c r="BC1208" s="1" t="str">
        <f t="shared" si="293"/>
        <v/>
      </c>
    </row>
    <row r="1209" spans="1:55" ht="15" hidden="1" customHeight="1">
      <c r="C1209" s="1" t="str">
        <f t="shared" ref="C1209:C1248" si="294">E1209</f>
        <v/>
      </c>
      <c r="D1209" s="151">
        <f>IF(AND(H1173=""),"",ROUND(D1208,0))</f>
        <v>0</v>
      </c>
      <c r="E1209" s="1" t="str">
        <f t="shared" ref="E1209:E1248" si="295">IF($E$1207=4200,F1209,IF($E$1207=4800,G1209,IF($E$1207="5400A",I1209,IF($E$1207=3600,H1209,IF($E$1207=1700,K1209,IF($E$1207=1750,M1209,IF($E$1207=1900,N1209,IF($E$1207=2000,O1209,IF($E$1207="2400A",P1209,IF($E$1207="2400B",R1209,IF($E$1207="2400C",S1209,IF($E$1207="2800A",T1209,IF($E$1207="2800B",U1209,IF($E$1207="5400B",W1209,IF($E$1207=6000,X1209,IF($E$1207=6600,Y1209,IF($E$1207=6800,Z1209,IF($E$1207=7200,AB1209,IF($E$1207=7600,AC1209,IF($E$1207=8200,AD1209,IF($E$1207=8700,AE1209,IF($E$1207=8900,AG1209,IF($E$1207=9500,AH1209,IF($E$1207=10000,AI1209,""))))))))))))))))))))))))</f>
        <v/>
      </c>
      <c r="F1209" s="1">
        <v>26500</v>
      </c>
      <c r="G1209" s="1">
        <v>31100</v>
      </c>
      <c r="H1209" s="1">
        <v>23700</v>
      </c>
      <c r="I1209" s="1">
        <v>39300</v>
      </c>
      <c r="K1209" s="30">
        <v>12400</v>
      </c>
      <c r="L1209" s="30"/>
      <c r="M1209" s="30">
        <v>12600</v>
      </c>
      <c r="N1209" s="31">
        <v>12800</v>
      </c>
      <c r="O1209" s="30">
        <v>13500</v>
      </c>
      <c r="P1209" s="31">
        <v>14600</v>
      </c>
      <c r="Q1209" s="36"/>
      <c r="R1209" s="36">
        <v>15100</v>
      </c>
      <c r="S1209" s="142">
        <v>15700</v>
      </c>
      <c r="T1209" s="143">
        <v>18500</v>
      </c>
      <c r="U1209" s="143">
        <v>20100</v>
      </c>
      <c r="V1209" s="143"/>
      <c r="W1209" s="34">
        <v>39300</v>
      </c>
      <c r="X1209" s="34">
        <v>42500</v>
      </c>
      <c r="Y1209" s="31">
        <v>47200</v>
      </c>
      <c r="Z1209" s="31">
        <v>49700</v>
      </c>
      <c r="AA1209" s="31"/>
      <c r="AB1209" s="31">
        <v>52800</v>
      </c>
      <c r="AC1209" s="31">
        <v>58000</v>
      </c>
      <c r="AD1209" s="31">
        <v>62300</v>
      </c>
      <c r="AE1209" s="30">
        <v>86200</v>
      </c>
      <c r="AF1209" s="30"/>
      <c r="AG1209" s="30">
        <v>90800</v>
      </c>
      <c r="AH1209" s="30">
        <v>102100</v>
      </c>
      <c r="AI1209" s="37">
        <v>104200</v>
      </c>
      <c r="AJ1209" s="3"/>
      <c r="AK1209" s="3"/>
      <c r="AL1209" s="3"/>
      <c r="AO1209" s="1" t="str">
        <f t="shared" si="286"/>
        <v/>
      </c>
      <c r="AP1209" s="164" t="str">
        <f>IF(AND($N$31="Fix Pay"),AQ1206,AP1207)</f>
        <v/>
      </c>
      <c r="AQ1209" s="50" t="str">
        <f t="shared" si="287"/>
        <v/>
      </c>
      <c r="AR1209" s="50"/>
      <c r="AS1209" s="1" t="str">
        <f t="shared" si="288"/>
        <v/>
      </c>
      <c r="AT1209" s="164" t="str">
        <f>IF(AND($S$31="Fix Pay"),AU1206,AT1207)</f>
        <v/>
      </c>
      <c r="AU1209" s="1" t="str">
        <f t="shared" si="289"/>
        <v/>
      </c>
      <c r="AW1209" s="1" t="str">
        <f t="shared" si="290"/>
        <v/>
      </c>
      <c r="AX1209" s="164" t="str">
        <f>IF(AND($X$31="Fix Pay"),AY1206,AX1207)</f>
        <v/>
      </c>
      <c r="AY1209" s="1" t="str">
        <f t="shared" si="291"/>
        <v/>
      </c>
      <c r="BA1209" s="1" t="str">
        <f t="shared" si="292"/>
        <v/>
      </c>
      <c r="BB1209" s="164" t="str">
        <f>IF(AND($AC$31="Fix Pay"),BC1206,BB1207)</f>
        <v/>
      </c>
      <c r="BC1209" s="1" t="str">
        <f t="shared" si="293"/>
        <v/>
      </c>
    </row>
    <row r="1210" spans="1:55" ht="15" hidden="1" customHeight="1">
      <c r="C1210" s="1" t="str">
        <f t="shared" si="294"/>
        <v/>
      </c>
      <c r="D1210" s="151" t="str">
        <f>IF(AND(D1209&lt;=E1209),E1209,INDEX($C$1209:$C$1248,MATCH(D1209,$E$1209:$E$1248)+(LOOKUP(D1209,$E$1209:$E$1248)&lt;&gt;D1209)))</f>
        <v/>
      </c>
      <c r="E1210" s="1" t="str">
        <f t="shared" si="295"/>
        <v/>
      </c>
      <c r="F1210" s="1">
        <v>37800</v>
      </c>
      <c r="G1210" s="1">
        <v>44300</v>
      </c>
      <c r="H1210" s="1">
        <v>33800</v>
      </c>
      <c r="I1210" s="1">
        <v>53100</v>
      </c>
      <c r="K1210" s="30">
        <v>17700</v>
      </c>
      <c r="L1210" s="30"/>
      <c r="M1210" s="30">
        <v>17900</v>
      </c>
      <c r="N1210" s="31">
        <v>18200</v>
      </c>
      <c r="O1210" s="30">
        <v>19200</v>
      </c>
      <c r="P1210" s="31">
        <v>20800</v>
      </c>
      <c r="Q1210" s="36"/>
      <c r="R1210" s="36">
        <v>21500</v>
      </c>
      <c r="S1210" s="142">
        <v>22400</v>
      </c>
      <c r="T1210" s="143">
        <v>25300</v>
      </c>
      <c r="U1210" s="143">
        <v>28700</v>
      </c>
      <c r="V1210" s="143"/>
      <c r="W1210" s="34">
        <v>56100</v>
      </c>
      <c r="X1210" s="34">
        <v>60700</v>
      </c>
      <c r="Y1210" s="31">
        <v>67300</v>
      </c>
      <c r="Z1210" s="31">
        <v>71000</v>
      </c>
      <c r="AA1210" s="31"/>
      <c r="AB1210" s="31">
        <v>75300</v>
      </c>
      <c r="AC1210" s="31">
        <v>79900</v>
      </c>
      <c r="AD1210" s="31">
        <v>88900</v>
      </c>
      <c r="AE1210" s="30">
        <v>123100</v>
      </c>
      <c r="AF1210" s="30"/>
      <c r="AG1210" s="30">
        <v>129700</v>
      </c>
      <c r="AH1210" s="30">
        <v>145800</v>
      </c>
      <c r="AI1210" s="37">
        <v>148800</v>
      </c>
      <c r="AJ1210" s="3"/>
      <c r="AK1210" s="3"/>
      <c r="AL1210" s="3"/>
      <c r="AO1210" s="1" t="str">
        <f t="shared" si="286"/>
        <v/>
      </c>
      <c r="AP1210" s="250"/>
      <c r="AQ1210" s="50" t="str">
        <f t="shared" si="287"/>
        <v/>
      </c>
      <c r="AR1210" s="50"/>
      <c r="AS1210" s="1" t="str">
        <f t="shared" si="288"/>
        <v/>
      </c>
      <c r="AT1210" s="250"/>
      <c r="AU1210" s="1" t="str">
        <f t="shared" si="289"/>
        <v/>
      </c>
      <c r="AW1210" s="1" t="str">
        <f t="shared" si="290"/>
        <v/>
      </c>
      <c r="AX1210" s="151"/>
      <c r="AY1210" s="1" t="str">
        <f t="shared" si="291"/>
        <v/>
      </c>
      <c r="BA1210" s="1" t="str">
        <f t="shared" si="292"/>
        <v/>
      </c>
      <c r="BB1210" s="151"/>
      <c r="BC1210" s="1" t="str">
        <f t="shared" si="293"/>
        <v/>
      </c>
    </row>
    <row r="1211" spans="1:55" ht="15" hidden="1" customHeight="1">
      <c r="C1211" s="1" t="str">
        <f t="shared" si="294"/>
        <v/>
      </c>
      <c r="D1211" s="152" t="str">
        <f>IF(AND(D1209&lt;=E1209),E1209,INDEX($C$1209:$C$1228,MATCH(D1209,$E$1209:$E$1228)+(LOOKUP(D1209,$E$1209:$E$1228)&lt;&gt;D1209)))</f>
        <v/>
      </c>
      <c r="E1211" s="1" t="str">
        <f t="shared" si="295"/>
        <v/>
      </c>
      <c r="F1211" s="1">
        <v>38900</v>
      </c>
      <c r="G1211" s="1">
        <v>45600</v>
      </c>
      <c r="H1211" s="1">
        <v>34800</v>
      </c>
      <c r="I1211" s="1">
        <v>54700</v>
      </c>
      <c r="K1211" s="31">
        <v>18200</v>
      </c>
      <c r="L1211" s="31"/>
      <c r="M1211" s="31">
        <v>18400</v>
      </c>
      <c r="N1211" s="31">
        <v>18700</v>
      </c>
      <c r="O1211" s="31">
        <v>19800</v>
      </c>
      <c r="P1211" s="31">
        <v>21400</v>
      </c>
      <c r="Q1211" s="36"/>
      <c r="R1211" s="36">
        <v>22100</v>
      </c>
      <c r="S1211" s="142">
        <v>23100</v>
      </c>
      <c r="T1211" s="143">
        <v>27100</v>
      </c>
      <c r="U1211" s="143">
        <v>29600</v>
      </c>
      <c r="V1211" s="143"/>
      <c r="W1211" s="34">
        <v>57800</v>
      </c>
      <c r="X1211" s="34">
        <v>62500</v>
      </c>
      <c r="Y1211" s="31">
        <v>69300</v>
      </c>
      <c r="Z1211" s="31">
        <v>73100</v>
      </c>
      <c r="AA1211" s="31"/>
      <c r="AB1211" s="31">
        <v>77600</v>
      </c>
      <c r="AC1211" s="31">
        <v>82300</v>
      </c>
      <c r="AD1211" s="31">
        <v>91600</v>
      </c>
      <c r="AE1211" s="30">
        <v>126800</v>
      </c>
      <c r="AF1211" s="30"/>
      <c r="AG1211" s="30">
        <v>133600</v>
      </c>
      <c r="AH1211" s="30">
        <v>150200</v>
      </c>
      <c r="AI1211" s="37">
        <v>153300</v>
      </c>
      <c r="AJ1211" s="3"/>
      <c r="AK1211" s="3"/>
      <c r="AL1211" s="3"/>
      <c r="AO1211" s="1" t="str">
        <f t="shared" si="286"/>
        <v/>
      </c>
      <c r="AP1211" s="250"/>
      <c r="AQ1211" s="50" t="str">
        <f t="shared" si="287"/>
        <v/>
      </c>
      <c r="AR1211" s="50"/>
      <c r="AS1211" s="1" t="str">
        <f t="shared" si="288"/>
        <v/>
      </c>
      <c r="AT1211" s="250"/>
      <c r="AU1211" s="1" t="str">
        <f t="shared" si="289"/>
        <v/>
      </c>
      <c r="AW1211" s="1" t="str">
        <f t="shared" si="290"/>
        <v/>
      </c>
      <c r="AX1211" s="151"/>
      <c r="AY1211" s="1" t="str">
        <f t="shared" si="291"/>
        <v/>
      </c>
      <c r="BA1211" s="1" t="str">
        <f t="shared" si="292"/>
        <v/>
      </c>
      <c r="BB1211" s="151"/>
      <c r="BC1211" s="1" t="str">
        <f t="shared" si="293"/>
        <v/>
      </c>
    </row>
    <row r="1212" spans="1:55" ht="15" hidden="1" customHeight="1">
      <c r="A1212" s="1" t="s">
        <v>229</v>
      </c>
      <c r="C1212" s="1" t="str">
        <f t="shared" si="294"/>
        <v/>
      </c>
      <c r="D1212" s="153" t="str">
        <f>IF(AND(C$6="Fix Pay"),E1209,D1210)</f>
        <v/>
      </c>
      <c r="E1212" s="1" t="str">
        <f t="shared" si="295"/>
        <v/>
      </c>
      <c r="F1212" s="1">
        <v>40100</v>
      </c>
      <c r="G1212" s="1">
        <v>47000</v>
      </c>
      <c r="H1212" s="1">
        <v>35800</v>
      </c>
      <c r="I1212" s="1">
        <v>56300</v>
      </c>
      <c r="K1212" s="31">
        <v>18700</v>
      </c>
      <c r="L1212" s="31"/>
      <c r="M1212" s="31">
        <v>19000</v>
      </c>
      <c r="N1212" s="30">
        <v>19300</v>
      </c>
      <c r="O1212" s="34">
        <v>20400</v>
      </c>
      <c r="P1212" s="30">
        <v>22000</v>
      </c>
      <c r="Q1212" s="35"/>
      <c r="R1212" s="35">
        <v>22800</v>
      </c>
      <c r="S1212" s="142">
        <v>23800</v>
      </c>
      <c r="T1212" s="144">
        <v>27900</v>
      </c>
      <c r="U1212" s="144">
        <v>30500</v>
      </c>
      <c r="V1212" s="144"/>
      <c r="W1212" s="34">
        <v>59500</v>
      </c>
      <c r="X1212" s="34">
        <v>64400</v>
      </c>
      <c r="Y1212" s="31">
        <v>71400</v>
      </c>
      <c r="Z1212" s="31">
        <v>75300</v>
      </c>
      <c r="AA1212" s="31"/>
      <c r="AB1212" s="31">
        <v>79900</v>
      </c>
      <c r="AC1212" s="31">
        <v>84800</v>
      </c>
      <c r="AD1212" s="31">
        <v>94300</v>
      </c>
      <c r="AE1212" s="30">
        <v>130600</v>
      </c>
      <c r="AF1212" s="30"/>
      <c r="AG1212" s="37">
        <v>137600</v>
      </c>
      <c r="AH1212" s="37">
        <v>154700</v>
      </c>
      <c r="AI1212" s="30">
        <v>157900</v>
      </c>
      <c r="AJ1212" s="3"/>
      <c r="AK1212" s="3"/>
      <c r="AL1212" s="3"/>
      <c r="AO1212" s="1" t="str">
        <f t="shared" si="286"/>
        <v/>
      </c>
      <c r="AP1212" s="155" t="str">
        <f>IF(AND(AP1206&lt;=AQ1206),AQ1206,INDEX(AO1206:AO1226,MATCH(AP1206,AQ1206:AQ1226)+(LOOKUP(AP1206,AQ1206:AQ1226)&lt;&gt;AP1206)))</f>
        <v/>
      </c>
      <c r="AQ1212" s="50" t="str">
        <f t="shared" si="287"/>
        <v/>
      </c>
      <c r="AR1212" s="50"/>
      <c r="AS1212" s="1" t="str">
        <f t="shared" si="288"/>
        <v/>
      </c>
      <c r="AT1212" s="155" t="str">
        <f>IF(AND(AT1206&lt;=AU1206),AU1206,INDEX(AS1206:AS1226,MATCH(AT1206,AU1206:AU1226)+(LOOKUP(AT1206,AU1206:AU1226)&lt;&gt;AT1206)))</f>
        <v/>
      </c>
      <c r="AU1212" s="1" t="str">
        <f t="shared" si="289"/>
        <v/>
      </c>
      <c r="AW1212" s="1" t="str">
        <f t="shared" si="290"/>
        <v/>
      </c>
      <c r="AX1212" s="155" t="str">
        <f>IF(AND(AX1206&lt;=AY1206),AY1206,INDEX(AW1206:AW1226,MATCH(AX1206,AY1206:AY1226)+(LOOKUP(AX1206,AY1206:AY1226)&lt;&gt;AX1206)))</f>
        <v/>
      </c>
      <c r="AY1212" s="1" t="str">
        <f t="shared" si="291"/>
        <v/>
      </c>
      <c r="BA1212" s="1" t="str">
        <f t="shared" si="292"/>
        <v/>
      </c>
      <c r="BB1212" s="155" t="str">
        <f>IF(AND(BB1206&lt;=BC1206),BC1206,INDEX(BA1206:BA1226,MATCH(BB1206,BC1206:BC1226)+(LOOKUP(BB1206,BC1206:BC1226)&lt;&gt;BB1206)))</f>
        <v/>
      </c>
      <c r="BC1212" s="1" t="str">
        <f t="shared" si="293"/>
        <v/>
      </c>
    </row>
    <row r="1213" spans="1:55" ht="15" hidden="1" customHeight="1">
      <c r="A1213" s="1" t="s">
        <v>230</v>
      </c>
      <c r="C1213" s="1" t="str">
        <f t="shared" si="294"/>
        <v/>
      </c>
      <c r="D1213" s="154" t="str">
        <f>IF(E$31=A$51,D1212,IF(E$31=A$52,D1212,IF(E$31=A$53,D1212,IF(E$31=A$54,D1211,""))))</f>
        <v/>
      </c>
      <c r="E1213" s="1" t="str">
        <f t="shared" si="295"/>
        <v/>
      </c>
      <c r="F1213" s="1">
        <v>41300</v>
      </c>
      <c r="G1213" s="1">
        <v>48400</v>
      </c>
      <c r="H1213" s="1">
        <v>36900</v>
      </c>
      <c r="I1213" s="1">
        <v>58000</v>
      </c>
      <c r="K1213" s="31">
        <v>19300</v>
      </c>
      <c r="L1213" s="31"/>
      <c r="M1213" s="31">
        <v>19600</v>
      </c>
      <c r="N1213" s="30">
        <v>19900</v>
      </c>
      <c r="O1213" s="34">
        <v>21000</v>
      </c>
      <c r="P1213" s="31">
        <v>22700</v>
      </c>
      <c r="Q1213" s="36"/>
      <c r="R1213" s="36">
        <v>23500</v>
      </c>
      <c r="S1213" s="142">
        <v>24500</v>
      </c>
      <c r="T1213" s="143">
        <v>28700</v>
      </c>
      <c r="U1213" s="143">
        <v>31400</v>
      </c>
      <c r="V1213" s="143"/>
      <c r="W1213" s="31">
        <v>61300</v>
      </c>
      <c r="X1213" s="31">
        <v>66300</v>
      </c>
      <c r="Y1213" s="31">
        <v>73500</v>
      </c>
      <c r="Z1213" s="31">
        <v>77600</v>
      </c>
      <c r="AA1213" s="31"/>
      <c r="AB1213" s="31">
        <v>82300</v>
      </c>
      <c r="AC1213" s="31">
        <v>87300</v>
      </c>
      <c r="AD1213" s="31">
        <v>97100</v>
      </c>
      <c r="AE1213" s="34">
        <v>134500</v>
      </c>
      <c r="AF1213" s="34"/>
      <c r="AG1213" s="37">
        <v>141700</v>
      </c>
      <c r="AH1213" s="37">
        <v>159300</v>
      </c>
      <c r="AI1213" s="30">
        <v>162600</v>
      </c>
      <c r="AJ1213" s="3"/>
      <c r="AK1213" s="3"/>
      <c r="AL1213" s="3"/>
      <c r="AO1213" s="1" t="str">
        <f t="shared" si="286"/>
        <v/>
      </c>
      <c r="AP1213" s="50"/>
      <c r="AQ1213" s="50" t="str">
        <f t="shared" si="287"/>
        <v/>
      </c>
      <c r="AR1213" s="50"/>
      <c r="AS1213" s="1" t="str">
        <f t="shared" si="288"/>
        <v/>
      </c>
      <c r="AT1213" s="50"/>
      <c r="AU1213" s="1" t="str">
        <f t="shared" si="289"/>
        <v/>
      </c>
      <c r="AW1213" s="1" t="str">
        <f t="shared" si="290"/>
        <v/>
      </c>
      <c r="AY1213" s="1" t="str">
        <f t="shared" si="291"/>
        <v/>
      </c>
      <c r="BA1213" s="1" t="str">
        <f t="shared" si="292"/>
        <v/>
      </c>
      <c r="BC1213" s="1" t="str">
        <f t="shared" si="293"/>
        <v/>
      </c>
    </row>
    <row r="1214" spans="1:55" ht="15" hidden="1" customHeight="1">
      <c r="A1214" s="1" t="s">
        <v>231</v>
      </c>
      <c r="C1214" s="1" t="str">
        <f t="shared" si="294"/>
        <v/>
      </c>
      <c r="E1214" s="1" t="str">
        <f t="shared" si="295"/>
        <v/>
      </c>
      <c r="F1214" s="1">
        <v>42500</v>
      </c>
      <c r="G1214" s="1">
        <v>49900</v>
      </c>
      <c r="H1214" s="1">
        <v>38000</v>
      </c>
      <c r="I1214" s="1">
        <v>59700</v>
      </c>
      <c r="K1214" s="32">
        <v>19900</v>
      </c>
      <c r="L1214" s="32"/>
      <c r="M1214" s="32">
        <v>20200</v>
      </c>
      <c r="N1214" s="31">
        <v>20500</v>
      </c>
      <c r="O1214" s="34">
        <v>21600</v>
      </c>
      <c r="P1214" s="31">
        <v>23400</v>
      </c>
      <c r="Q1214" s="36"/>
      <c r="R1214" s="36">
        <v>24200</v>
      </c>
      <c r="S1214" s="142">
        <v>25200</v>
      </c>
      <c r="T1214" s="143">
        <v>29600</v>
      </c>
      <c r="U1214" s="143">
        <v>32300</v>
      </c>
      <c r="V1214" s="143"/>
      <c r="W1214" s="31">
        <v>63100</v>
      </c>
      <c r="X1214" s="31">
        <v>68300</v>
      </c>
      <c r="Y1214" s="31">
        <v>75700</v>
      </c>
      <c r="Z1214" s="31">
        <v>79900</v>
      </c>
      <c r="AA1214" s="31"/>
      <c r="AB1214" s="31">
        <v>84800</v>
      </c>
      <c r="AC1214" s="31">
        <v>89900</v>
      </c>
      <c r="AD1214" s="31">
        <v>100000</v>
      </c>
      <c r="AE1214" s="30">
        <v>138500</v>
      </c>
      <c r="AF1214" s="30"/>
      <c r="AG1214" s="37">
        <v>146000</v>
      </c>
      <c r="AH1214" s="37">
        <v>164100</v>
      </c>
      <c r="AI1214" s="37">
        <v>167500</v>
      </c>
      <c r="AJ1214" s="3"/>
      <c r="AK1214" s="3"/>
      <c r="AL1214" s="3"/>
      <c r="AO1214" s="1" t="str">
        <f t="shared" si="286"/>
        <v/>
      </c>
      <c r="AP1214" s="167" t="str">
        <f>IF($E31=A$51,AP1212,IF($E31=A$52,AP1212,IF($E31=A$53,AP1212,IF($E31=A$54,AP1209,""))))</f>
        <v/>
      </c>
      <c r="AQ1214" s="50" t="str">
        <f t="shared" si="287"/>
        <v/>
      </c>
      <c r="AR1214" s="50"/>
      <c r="AS1214" s="1" t="str">
        <f t="shared" si="288"/>
        <v/>
      </c>
      <c r="AT1214" s="167" t="str">
        <f>IF($E31=A$51,AT1212,IF($E31=A$52,AT1212,IF($E31=A$53,AT1212,IF($E31=A$54,AT1209,""))))</f>
        <v/>
      </c>
      <c r="AU1214" s="1" t="str">
        <f t="shared" si="289"/>
        <v/>
      </c>
      <c r="AW1214" s="1" t="str">
        <f t="shared" si="290"/>
        <v/>
      </c>
      <c r="AX1214" s="168" t="str">
        <f>IF($E31=A$51,AX1212,IF($E31=A$52,AX1212,IF($E31=A$53,AX1212,IF($E31=A$54,AX1209,""))))</f>
        <v/>
      </c>
      <c r="AY1214" s="1" t="str">
        <f t="shared" si="291"/>
        <v/>
      </c>
      <c r="BA1214" s="1" t="str">
        <f t="shared" si="292"/>
        <v/>
      </c>
      <c r="BB1214" s="168" t="str">
        <f>IF($E$31=A$51,BB1212,IF($E$31=A$52,BB1212,IF($E$31=A$53,BB1212,IF($E$31=A$54,BB1209,""))))</f>
        <v/>
      </c>
      <c r="BC1214" s="1" t="str">
        <f t="shared" si="293"/>
        <v/>
      </c>
    </row>
    <row r="1215" spans="1:55" ht="15" hidden="1" customHeight="1">
      <c r="A1215" s="1" t="s">
        <v>232</v>
      </c>
      <c r="C1215" s="1" t="str">
        <f t="shared" si="294"/>
        <v/>
      </c>
      <c r="E1215" s="1" t="str">
        <f t="shared" si="295"/>
        <v/>
      </c>
      <c r="F1215" s="1">
        <v>43800</v>
      </c>
      <c r="G1215" s="1">
        <v>51400</v>
      </c>
      <c r="H1215" s="1">
        <v>39100</v>
      </c>
      <c r="I1215" s="1">
        <v>61500</v>
      </c>
      <c r="K1215" s="33">
        <v>20500</v>
      </c>
      <c r="L1215" s="33"/>
      <c r="M1215" s="33">
        <v>20800</v>
      </c>
      <c r="N1215" s="31">
        <v>21100</v>
      </c>
      <c r="O1215" s="34">
        <v>22200</v>
      </c>
      <c r="P1215" s="34">
        <v>24100</v>
      </c>
      <c r="Q1215" s="145"/>
      <c r="R1215" s="145">
        <v>24900</v>
      </c>
      <c r="S1215" s="142">
        <v>26000</v>
      </c>
      <c r="T1215" s="146">
        <v>30500</v>
      </c>
      <c r="U1215" s="147">
        <v>33300</v>
      </c>
      <c r="V1215" s="147"/>
      <c r="W1215" s="31">
        <v>65000</v>
      </c>
      <c r="X1215" s="31">
        <v>70300</v>
      </c>
      <c r="Y1215" s="31">
        <v>78000</v>
      </c>
      <c r="Z1215" s="31">
        <v>82300</v>
      </c>
      <c r="AA1215" s="31"/>
      <c r="AB1215" s="31">
        <v>87300</v>
      </c>
      <c r="AC1215" s="31">
        <v>92600</v>
      </c>
      <c r="AD1215" s="31">
        <v>103000</v>
      </c>
      <c r="AE1215" s="30">
        <v>142700</v>
      </c>
      <c r="AF1215" s="30"/>
      <c r="AG1215" s="37">
        <v>150400</v>
      </c>
      <c r="AH1215" s="37">
        <v>169000</v>
      </c>
      <c r="AI1215" s="37">
        <v>172500</v>
      </c>
      <c r="AJ1215" s="3"/>
      <c r="AK1215" s="3"/>
      <c r="AL1215" s="3"/>
      <c r="AO1215" s="1" t="str">
        <f t="shared" si="286"/>
        <v/>
      </c>
      <c r="AP1215" s="50"/>
      <c r="AQ1215" s="50" t="str">
        <f t="shared" si="287"/>
        <v/>
      </c>
      <c r="AR1215" s="50"/>
      <c r="AS1215" s="1" t="str">
        <f t="shared" si="288"/>
        <v/>
      </c>
      <c r="AU1215" s="1" t="str">
        <f t="shared" si="289"/>
        <v/>
      </c>
      <c r="AW1215" s="1" t="str">
        <f t="shared" si="290"/>
        <v/>
      </c>
      <c r="AY1215" s="1" t="str">
        <f t="shared" si="291"/>
        <v/>
      </c>
      <c r="BA1215" s="1" t="str">
        <f t="shared" si="292"/>
        <v/>
      </c>
      <c r="BC1215" s="1" t="str">
        <f t="shared" si="293"/>
        <v/>
      </c>
    </row>
    <row r="1216" spans="1:55" ht="15" hidden="1" customHeight="1">
      <c r="C1216" s="1" t="str">
        <f t="shared" si="294"/>
        <v/>
      </c>
      <c r="E1216" s="1" t="str">
        <f t="shared" si="295"/>
        <v/>
      </c>
      <c r="F1216" s="1">
        <v>45100</v>
      </c>
      <c r="G1216" s="1">
        <v>52900</v>
      </c>
      <c r="H1216" s="1">
        <v>40300</v>
      </c>
      <c r="I1216" s="1">
        <v>63300</v>
      </c>
      <c r="K1216" s="31">
        <v>21100</v>
      </c>
      <c r="L1216" s="31"/>
      <c r="M1216" s="31">
        <v>21400</v>
      </c>
      <c r="N1216" s="31">
        <v>21700</v>
      </c>
      <c r="O1216" s="34">
        <v>22900</v>
      </c>
      <c r="P1216" s="31">
        <v>24800</v>
      </c>
      <c r="Q1216" s="36"/>
      <c r="R1216" s="36">
        <v>25600</v>
      </c>
      <c r="S1216" s="142">
        <v>26800</v>
      </c>
      <c r="T1216" s="143">
        <v>31400</v>
      </c>
      <c r="U1216" s="146">
        <v>34300</v>
      </c>
      <c r="V1216" s="146"/>
      <c r="W1216" s="31">
        <v>67000</v>
      </c>
      <c r="X1216" s="31">
        <v>72400</v>
      </c>
      <c r="Y1216" s="31">
        <v>80300</v>
      </c>
      <c r="Z1216" s="31">
        <v>84800</v>
      </c>
      <c r="AA1216" s="31"/>
      <c r="AB1216" s="31">
        <v>89900</v>
      </c>
      <c r="AC1216" s="31">
        <v>95400</v>
      </c>
      <c r="AD1216" s="31">
        <v>106100</v>
      </c>
      <c r="AE1216" s="30">
        <v>147000</v>
      </c>
      <c r="AF1216" s="30"/>
      <c r="AG1216" s="37">
        <v>154900</v>
      </c>
      <c r="AH1216" s="37">
        <v>174100</v>
      </c>
      <c r="AI1216" s="30">
        <v>177700</v>
      </c>
      <c r="AJ1216" s="3"/>
      <c r="AK1216" s="3"/>
      <c r="AL1216" s="3"/>
      <c r="AO1216" s="1" t="str">
        <f t="shared" si="286"/>
        <v/>
      </c>
      <c r="AP1216" s="50"/>
      <c r="AQ1216" s="50" t="str">
        <f t="shared" si="287"/>
        <v/>
      </c>
      <c r="AR1216" s="50"/>
      <c r="AS1216" s="1" t="str">
        <f t="shared" si="288"/>
        <v/>
      </c>
      <c r="AU1216" s="1" t="str">
        <f t="shared" si="289"/>
        <v/>
      </c>
      <c r="AW1216" s="1" t="str">
        <f t="shared" si="290"/>
        <v/>
      </c>
      <c r="AY1216" s="1" t="str">
        <f t="shared" si="291"/>
        <v/>
      </c>
      <c r="BA1216" s="1" t="str">
        <f t="shared" si="292"/>
        <v/>
      </c>
      <c r="BC1216" s="1" t="str">
        <f t="shared" si="293"/>
        <v/>
      </c>
    </row>
    <row r="1217" spans="1:55" ht="15.75" hidden="1" customHeight="1">
      <c r="A1217" s="1" t="s">
        <v>46</v>
      </c>
      <c r="C1217" s="1" t="str">
        <f t="shared" si="294"/>
        <v/>
      </c>
      <c r="E1217" s="1" t="str">
        <f t="shared" si="295"/>
        <v/>
      </c>
      <c r="F1217" s="1">
        <v>46500</v>
      </c>
      <c r="G1217" s="1">
        <v>54500</v>
      </c>
      <c r="H1217" s="1">
        <v>41500</v>
      </c>
      <c r="I1217" s="1">
        <v>65200</v>
      </c>
      <c r="K1217" s="32">
        <v>21700</v>
      </c>
      <c r="L1217" s="32"/>
      <c r="M1217" s="32">
        <v>22000</v>
      </c>
      <c r="N1217" s="31">
        <v>22400</v>
      </c>
      <c r="O1217" s="34">
        <v>23600</v>
      </c>
      <c r="P1217" s="31">
        <v>25500</v>
      </c>
      <c r="Q1217" s="36"/>
      <c r="R1217" s="36">
        <v>26400</v>
      </c>
      <c r="S1217" s="142">
        <v>27600</v>
      </c>
      <c r="T1217" s="143">
        <v>32300</v>
      </c>
      <c r="U1217" s="143">
        <v>35300</v>
      </c>
      <c r="V1217" s="143"/>
      <c r="W1217" s="31">
        <v>69000</v>
      </c>
      <c r="X1217" s="31">
        <v>74600</v>
      </c>
      <c r="Y1217" s="31">
        <v>82700</v>
      </c>
      <c r="Z1217" s="31">
        <v>87300</v>
      </c>
      <c r="AA1217" s="31"/>
      <c r="AB1217" s="31">
        <v>92600</v>
      </c>
      <c r="AC1217" s="31">
        <v>98300</v>
      </c>
      <c r="AD1217" s="31">
        <v>109300</v>
      </c>
      <c r="AE1217" s="30">
        <v>151400</v>
      </c>
      <c r="AF1217" s="30"/>
      <c r="AG1217" s="37">
        <v>159500</v>
      </c>
      <c r="AH1217" s="37">
        <v>179300</v>
      </c>
      <c r="AI1217" s="30">
        <v>183000</v>
      </c>
      <c r="AJ1217" s="3"/>
      <c r="AK1217" s="3"/>
      <c r="AL1217" s="3"/>
      <c r="AO1217" s="1" t="str">
        <f t="shared" si="286"/>
        <v/>
      </c>
      <c r="AP1217" s="50"/>
      <c r="AQ1217" s="50" t="str">
        <f t="shared" si="287"/>
        <v/>
      </c>
      <c r="AR1217" s="50"/>
      <c r="AS1217" s="1" t="str">
        <f t="shared" si="288"/>
        <v/>
      </c>
      <c r="AU1217" s="1" t="str">
        <f t="shared" si="289"/>
        <v/>
      </c>
      <c r="AW1217" s="1" t="str">
        <f t="shared" si="290"/>
        <v/>
      </c>
      <c r="AY1217" s="1" t="str">
        <f t="shared" si="291"/>
        <v/>
      </c>
      <c r="BA1217" s="1" t="str">
        <f t="shared" si="292"/>
        <v/>
      </c>
      <c r="BC1217" s="1" t="str">
        <f t="shared" si="293"/>
        <v/>
      </c>
    </row>
    <row r="1218" spans="1:55" hidden="1">
      <c r="A1218" s="1" t="s">
        <v>49</v>
      </c>
      <c r="C1218" s="1" t="str">
        <f t="shared" si="294"/>
        <v/>
      </c>
      <c r="E1218" s="1" t="str">
        <f t="shared" si="295"/>
        <v/>
      </c>
      <c r="F1218" s="1">
        <v>47900</v>
      </c>
      <c r="G1218" s="1">
        <v>56100</v>
      </c>
      <c r="H1218" s="1">
        <v>42700</v>
      </c>
      <c r="I1218" s="1">
        <v>67200</v>
      </c>
      <c r="K1218" s="33">
        <v>22400</v>
      </c>
      <c r="L1218" s="33"/>
      <c r="M1218" s="33">
        <v>22700</v>
      </c>
      <c r="N1218" s="31">
        <v>23100</v>
      </c>
      <c r="O1218" s="34">
        <v>24300</v>
      </c>
      <c r="P1218" s="31">
        <v>26300</v>
      </c>
      <c r="Q1218" s="36"/>
      <c r="R1218" s="36">
        <v>27200</v>
      </c>
      <c r="S1218" s="142">
        <v>28200</v>
      </c>
      <c r="T1218" s="143">
        <v>33300</v>
      </c>
      <c r="U1218" s="143">
        <v>36400</v>
      </c>
      <c r="V1218" s="143"/>
      <c r="W1218" s="30">
        <v>71100</v>
      </c>
      <c r="X1218" s="30">
        <v>76800</v>
      </c>
      <c r="Y1218" s="31">
        <v>85200</v>
      </c>
      <c r="Z1218" s="31">
        <v>89900</v>
      </c>
      <c r="AA1218" s="31"/>
      <c r="AB1218" s="31">
        <v>95400</v>
      </c>
      <c r="AC1218" s="31">
        <v>101200</v>
      </c>
      <c r="AD1218" s="31">
        <v>112600</v>
      </c>
      <c r="AE1218" s="30">
        <v>155900</v>
      </c>
      <c r="AF1218" s="30"/>
      <c r="AG1218" s="37">
        <v>164300</v>
      </c>
      <c r="AH1218" s="37">
        <v>184700</v>
      </c>
      <c r="AI1218" s="30">
        <v>188500</v>
      </c>
      <c r="AJ1218" s="3"/>
      <c r="AK1218" s="3"/>
      <c r="AL1218" s="3"/>
      <c r="AO1218" s="1" t="str">
        <f t="shared" si="286"/>
        <v/>
      </c>
      <c r="AP1218" s="50"/>
      <c r="AQ1218" s="50" t="str">
        <f t="shared" si="287"/>
        <v/>
      </c>
      <c r="AR1218" s="50"/>
      <c r="AS1218" s="1" t="str">
        <f t="shared" si="288"/>
        <v/>
      </c>
      <c r="AU1218" s="1" t="str">
        <f t="shared" si="289"/>
        <v/>
      </c>
      <c r="AW1218" s="1" t="str">
        <f t="shared" si="290"/>
        <v/>
      </c>
      <c r="AY1218" s="1" t="str">
        <f t="shared" si="291"/>
        <v/>
      </c>
      <c r="BA1218" s="1" t="str">
        <f t="shared" si="292"/>
        <v/>
      </c>
      <c r="BC1218" s="1" t="str">
        <f t="shared" si="293"/>
        <v/>
      </c>
    </row>
    <row r="1219" spans="1:55" hidden="1">
      <c r="A1219" s="1" t="s">
        <v>47</v>
      </c>
      <c r="C1219" s="1" t="str">
        <f t="shared" si="294"/>
        <v/>
      </c>
      <c r="E1219" s="1" t="str">
        <f t="shared" si="295"/>
        <v/>
      </c>
      <c r="F1219" s="1">
        <v>49300</v>
      </c>
      <c r="G1219" s="1">
        <v>57800</v>
      </c>
      <c r="H1219" s="1">
        <v>44000</v>
      </c>
      <c r="I1219" s="1">
        <v>69200</v>
      </c>
      <c r="K1219" s="31">
        <v>23100</v>
      </c>
      <c r="L1219" s="31"/>
      <c r="M1219" s="31">
        <v>23400</v>
      </c>
      <c r="N1219" s="34">
        <v>23800</v>
      </c>
      <c r="O1219" s="34">
        <v>25000</v>
      </c>
      <c r="P1219" s="31">
        <v>27100</v>
      </c>
      <c r="Q1219" s="36"/>
      <c r="R1219" s="36">
        <v>28000</v>
      </c>
      <c r="S1219" s="142">
        <v>29300</v>
      </c>
      <c r="T1219" s="143">
        <v>34300</v>
      </c>
      <c r="U1219" s="143">
        <v>37500</v>
      </c>
      <c r="V1219" s="143"/>
      <c r="W1219" s="31">
        <v>73200</v>
      </c>
      <c r="X1219" s="31">
        <v>79100</v>
      </c>
      <c r="Y1219" s="31">
        <v>87800</v>
      </c>
      <c r="Z1219" s="31">
        <v>92600</v>
      </c>
      <c r="AA1219" s="31"/>
      <c r="AB1219" s="31">
        <v>98300</v>
      </c>
      <c r="AC1219" s="37">
        <v>104200</v>
      </c>
      <c r="AD1219" s="37">
        <v>116000</v>
      </c>
      <c r="AE1219" s="30">
        <v>160600</v>
      </c>
      <c r="AF1219" s="30"/>
      <c r="AG1219" s="30">
        <v>169200</v>
      </c>
      <c r="AH1219" s="30">
        <v>190200</v>
      </c>
      <c r="AI1219" s="30">
        <v>194200</v>
      </c>
      <c r="AJ1219" s="3"/>
      <c r="AK1219" s="3"/>
      <c r="AL1219" s="3"/>
      <c r="AO1219" s="1" t="str">
        <f t="shared" si="286"/>
        <v/>
      </c>
      <c r="AP1219" s="50"/>
      <c r="AQ1219" s="50" t="str">
        <f t="shared" si="287"/>
        <v/>
      </c>
      <c r="AR1219" s="50"/>
      <c r="AS1219" s="1" t="str">
        <f t="shared" si="288"/>
        <v/>
      </c>
      <c r="AU1219" s="1" t="str">
        <f t="shared" si="289"/>
        <v/>
      </c>
      <c r="AW1219" s="1" t="str">
        <f t="shared" si="290"/>
        <v/>
      </c>
      <c r="AY1219" s="1" t="str">
        <f t="shared" si="291"/>
        <v/>
      </c>
      <c r="BA1219" s="1" t="str">
        <f t="shared" si="292"/>
        <v/>
      </c>
      <c r="BC1219" s="1" t="str">
        <f t="shared" si="293"/>
        <v/>
      </c>
    </row>
    <row r="1220" spans="1:55" hidden="1">
      <c r="A1220" s="1" t="s">
        <v>48</v>
      </c>
      <c r="C1220" s="1" t="str">
        <f t="shared" si="294"/>
        <v/>
      </c>
      <c r="E1220" s="1" t="str">
        <f t="shared" si="295"/>
        <v/>
      </c>
      <c r="F1220" s="1">
        <v>50800</v>
      </c>
      <c r="G1220" s="1">
        <v>59500</v>
      </c>
      <c r="H1220" s="1">
        <v>45300</v>
      </c>
      <c r="I1220" s="1">
        <v>71300</v>
      </c>
      <c r="K1220" s="30">
        <v>23800</v>
      </c>
      <c r="L1220" s="30"/>
      <c r="M1220" s="30">
        <v>24100</v>
      </c>
      <c r="N1220" s="34">
        <v>24500</v>
      </c>
      <c r="O1220" s="34">
        <v>25800</v>
      </c>
      <c r="P1220" s="31">
        <v>27900</v>
      </c>
      <c r="Q1220" s="36"/>
      <c r="R1220" s="36">
        <v>28800</v>
      </c>
      <c r="S1220" s="142">
        <v>30200</v>
      </c>
      <c r="T1220" s="143">
        <v>35300</v>
      </c>
      <c r="U1220" s="143">
        <v>38600</v>
      </c>
      <c r="V1220" s="143"/>
      <c r="W1220" s="31">
        <v>75400</v>
      </c>
      <c r="X1220" s="31">
        <v>81500</v>
      </c>
      <c r="Y1220" s="30">
        <v>90400</v>
      </c>
      <c r="Z1220" s="30">
        <v>95400</v>
      </c>
      <c r="AA1220" s="30"/>
      <c r="AB1220" s="30">
        <v>101200</v>
      </c>
      <c r="AC1220" s="37">
        <v>107300</v>
      </c>
      <c r="AD1220" s="37">
        <v>119500</v>
      </c>
      <c r="AE1220" s="30">
        <v>165400</v>
      </c>
      <c r="AF1220" s="30"/>
      <c r="AG1220" s="37">
        <v>174300</v>
      </c>
      <c r="AH1220" s="37">
        <v>195900</v>
      </c>
      <c r="AI1220" s="37">
        <v>200000</v>
      </c>
      <c r="AJ1220" s="3"/>
      <c r="AK1220" s="3"/>
      <c r="AL1220" s="3"/>
      <c r="AO1220" s="1" t="str">
        <f t="shared" si="286"/>
        <v/>
      </c>
      <c r="AP1220" s="50"/>
      <c r="AQ1220" s="50" t="str">
        <f t="shared" si="287"/>
        <v/>
      </c>
      <c r="AR1220" s="50"/>
      <c r="AS1220" s="1" t="str">
        <f t="shared" si="288"/>
        <v/>
      </c>
      <c r="AU1220" s="1" t="str">
        <f t="shared" si="289"/>
        <v/>
      </c>
      <c r="AW1220" s="1" t="str">
        <f t="shared" si="290"/>
        <v/>
      </c>
      <c r="AY1220" s="1" t="str">
        <f t="shared" si="291"/>
        <v/>
      </c>
      <c r="BA1220" s="1" t="str">
        <f t="shared" si="292"/>
        <v/>
      </c>
      <c r="BC1220" s="1" t="str">
        <f t="shared" si="293"/>
        <v/>
      </c>
    </row>
    <row r="1221" spans="1:55" hidden="1">
      <c r="C1221" s="1" t="str">
        <f t="shared" si="294"/>
        <v/>
      </c>
      <c r="E1221" s="1" t="str">
        <f t="shared" si="295"/>
        <v/>
      </c>
      <c r="F1221" s="1">
        <v>52300</v>
      </c>
      <c r="G1221" s="1">
        <v>61300</v>
      </c>
      <c r="H1221" s="1">
        <v>46700</v>
      </c>
      <c r="I1221" s="1">
        <v>73400</v>
      </c>
      <c r="K1221" s="31">
        <v>24500</v>
      </c>
      <c r="L1221" s="31"/>
      <c r="M1221" s="31">
        <v>24800</v>
      </c>
      <c r="N1221" s="31">
        <v>25200</v>
      </c>
      <c r="O1221" s="31">
        <v>26600</v>
      </c>
      <c r="P1221" s="31">
        <v>28700</v>
      </c>
      <c r="Q1221" s="36"/>
      <c r="R1221" s="36">
        <v>29700</v>
      </c>
      <c r="S1221" s="142">
        <v>31100</v>
      </c>
      <c r="T1221" s="143">
        <v>36400</v>
      </c>
      <c r="U1221" s="143">
        <v>39800</v>
      </c>
      <c r="V1221" s="143"/>
      <c r="W1221" s="31">
        <v>77700</v>
      </c>
      <c r="X1221" s="31">
        <v>83900</v>
      </c>
      <c r="Y1221" s="31">
        <v>93100</v>
      </c>
      <c r="Z1221" s="31">
        <v>98300</v>
      </c>
      <c r="AA1221" s="31"/>
      <c r="AB1221" s="31">
        <v>104200</v>
      </c>
      <c r="AC1221" s="37">
        <v>110500</v>
      </c>
      <c r="AD1221" s="37">
        <v>123100</v>
      </c>
      <c r="AE1221" s="30">
        <v>170400</v>
      </c>
      <c r="AF1221" s="30"/>
      <c r="AG1221" s="30">
        <v>179500</v>
      </c>
      <c r="AH1221" s="30">
        <v>201800</v>
      </c>
      <c r="AI1221" s="37">
        <v>206000</v>
      </c>
      <c r="AJ1221" s="3"/>
      <c r="AK1221" s="3"/>
      <c r="AL1221" s="3"/>
      <c r="AO1221" s="1" t="str">
        <f t="shared" si="286"/>
        <v/>
      </c>
      <c r="AP1221" s="50"/>
      <c r="AQ1221" s="50" t="str">
        <f t="shared" si="287"/>
        <v/>
      </c>
      <c r="AR1221" s="50"/>
      <c r="AS1221" s="1" t="str">
        <f t="shared" si="288"/>
        <v/>
      </c>
      <c r="AU1221" s="1" t="str">
        <f t="shared" si="289"/>
        <v/>
      </c>
      <c r="AW1221" s="1" t="str">
        <f t="shared" si="290"/>
        <v/>
      </c>
      <c r="AY1221" s="1" t="str">
        <f t="shared" si="291"/>
        <v/>
      </c>
      <c r="BA1221" s="1" t="str">
        <f t="shared" si="292"/>
        <v/>
      </c>
      <c r="BC1221" s="1" t="str">
        <f t="shared" si="293"/>
        <v/>
      </c>
    </row>
    <row r="1222" spans="1:55" hidden="1">
      <c r="C1222" s="1" t="str">
        <f t="shared" si="294"/>
        <v/>
      </c>
      <c r="E1222" s="1" t="str">
        <f t="shared" si="295"/>
        <v/>
      </c>
      <c r="F1222" s="1">
        <v>53900</v>
      </c>
      <c r="G1222" s="1">
        <v>63100</v>
      </c>
      <c r="H1222" s="1">
        <v>48100</v>
      </c>
      <c r="I1222" s="1">
        <v>75600</v>
      </c>
      <c r="K1222" s="31">
        <v>25200</v>
      </c>
      <c r="L1222" s="31"/>
      <c r="M1222" s="31">
        <v>25500</v>
      </c>
      <c r="N1222" s="34">
        <v>26000</v>
      </c>
      <c r="O1222" s="30">
        <v>27400</v>
      </c>
      <c r="P1222" s="31">
        <v>29600</v>
      </c>
      <c r="Q1222" s="36"/>
      <c r="R1222" s="36">
        <v>30600</v>
      </c>
      <c r="S1222" s="142">
        <v>32000</v>
      </c>
      <c r="T1222" s="143">
        <v>37500</v>
      </c>
      <c r="U1222" s="143">
        <v>41000</v>
      </c>
      <c r="V1222" s="143"/>
      <c r="W1222" s="31">
        <v>80000</v>
      </c>
      <c r="X1222" s="31">
        <v>86400</v>
      </c>
      <c r="Y1222" s="30">
        <v>95900</v>
      </c>
      <c r="Z1222" s="30">
        <v>101200</v>
      </c>
      <c r="AA1222" s="30"/>
      <c r="AB1222" s="30">
        <v>107300</v>
      </c>
      <c r="AC1222" s="30">
        <v>113800</v>
      </c>
      <c r="AD1222" s="30">
        <v>126800</v>
      </c>
      <c r="AE1222" s="30">
        <v>175500</v>
      </c>
      <c r="AF1222" s="30"/>
      <c r="AG1222" s="30">
        <v>184900</v>
      </c>
      <c r="AH1222" s="30">
        <v>207900</v>
      </c>
      <c r="AI1222" s="31">
        <v>212200</v>
      </c>
      <c r="AJ1222" s="3"/>
      <c r="AK1222" s="3"/>
      <c r="AL1222" s="3"/>
      <c r="AO1222" s="1" t="str">
        <f t="shared" si="286"/>
        <v/>
      </c>
      <c r="AP1222" s="50"/>
      <c r="AQ1222" s="50" t="str">
        <f t="shared" si="287"/>
        <v/>
      </c>
      <c r="AR1222" s="50"/>
      <c r="AS1222" s="1" t="str">
        <f t="shared" si="288"/>
        <v/>
      </c>
      <c r="AU1222" s="1" t="str">
        <f t="shared" si="289"/>
        <v/>
      </c>
      <c r="AW1222" s="1" t="str">
        <f t="shared" si="290"/>
        <v/>
      </c>
      <c r="AY1222" s="1" t="str">
        <f t="shared" si="291"/>
        <v/>
      </c>
      <c r="BA1222" s="1" t="str">
        <f t="shared" si="292"/>
        <v/>
      </c>
      <c r="BC1222" s="1" t="str">
        <f t="shared" si="293"/>
        <v/>
      </c>
    </row>
    <row r="1223" spans="1:55" hidden="1">
      <c r="C1223" s="1" t="str">
        <f t="shared" si="294"/>
        <v/>
      </c>
      <c r="E1223" s="1" t="str">
        <f t="shared" si="295"/>
        <v/>
      </c>
      <c r="F1223" s="1">
        <v>55500</v>
      </c>
      <c r="G1223" s="1">
        <v>65000</v>
      </c>
      <c r="H1223" s="1">
        <v>49500</v>
      </c>
      <c r="I1223" s="1">
        <v>77900</v>
      </c>
      <c r="K1223" s="31">
        <v>26000</v>
      </c>
      <c r="L1223" s="31"/>
      <c r="M1223" s="31">
        <v>26300</v>
      </c>
      <c r="N1223" s="34">
        <v>26800</v>
      </c>
      <c r="O1223" s="31">
        <v>28200</v>
      </c>
      <c r="P1223" s="31">
        <v>30500</v>
      </c>
      <c r="Q1223" s="36"/>
      <c r="R1223" s="36">
        <v>31500</v>
      </c>
      <c r="S1223" s="142">
        <v>33000</v>
      </c>
      <c r="T1223" s="143">
        <v>38600</v>
      </c>
      <c r="U1223" s="143">
        <v>42200</v>
      </c>
      <c r="V1223" s="143"/>
      <c r="W1223" s="31">
        <v>82400</v>
      </c>
      <c r="X1223" s="31">
        <v>89000</v>
      </c>
      <c r="Y1223" s="31">
        <v>98800</v>
      </c>
      <c r="Z1223" s="31">
        <v>104200</v>
      </c>
      <c r="AA1223" s="31"/>
      <c r="AB1223" s="31">
        <v>110500</v>
      </c>
      <c r="AC1223" s="37">
        <v>117200</v>
      </c>
      <c r="AD1223" s="37">
        <v>130600</v>
      </c>
      <c r="AE1223" s="30">
        <v>180800</v>
      </c>
      <c r="AF1223" s="30"/>
      <c r="AG1223" s="37">
        <v>190400</v>
      </c>
      <c r="AH1223" s="37">
        <v>214100</v>
      </c>
      <c r="AI1223" s="30">
        <v>218600</v>
      </c>
      <c r="AJ1223" s="3"/>
      <c r="AK1223" s="3"/>
      <c r="AL1223" s="3"/>
      <c r="AO1223" s="1" t="str">
        <f t="shared" si="286"/>
        <v/>
      </c>
      <c r="AP1223" s="50"/>
      <c r="AQ1223" s="50" t="str">
        <f t="shared" si="287"/>
        <v/>
      </c>
      <c r="AR1223" s="50"/>
      <c r="AS1223" s="1" t="str">
        <f t="shared" si="288"/>
        <v/>
      </c>
      <c r="AU1223" s="1" t="str">
        <f t="shared" si="289"/>
        <v/>
      </c>
      <c r="AW1223" s="1" t="str">
        <f t="shared" si="290"/>
        <v/>
      </c>
      <c r="AY1223" s="1" t="str">
        <f t="shared" si="291"/>
        <v/>
      </c>
      <c r="BA1223" s="1" t="str">
        <f t="shared" si="292"/>
        <v/>
      </c>
      <c r="BC1223" s="1" t="str">
        <f t="shared" si="293"/>
        <v/>
      </c>
    </row>
    <row r="1224" spans="1:55" hidden="1">
      <c r="C1224" s="1" t="str">
        <f t="shared" si="294"/>
        <v/>
      </c>
      <c r="E1224" s="1" t="str">
        <f t="shared" si="295"/>
        <v/>
      </c>
      <c r="F1224" s="1">
        <v>57200</v>
      </c>
      <c r="G1224" s="1">
        <v>67000</v>
      </c>
      <c r="H1224" s="1">
        <v>51000</v>
      </c>
      <c r="I1224" s="1">
        <v>80200</v>
      </c>
      <c r="K1224" s="31">
        <v>26800</v>
      </c>
      <c r="L1224" s="31"/>
      <c r="M1224" s="31">
        <v>27100</v>
      </c>
      <c r="N1224" s="31">
        <v>27600</v>
      </c>
      <c r="O1224" s="31">
        <v>29000</v>
      </c>
      <c r="P1224" s="31">
        <v>31400</v>
      </c>
      <c r="Q1224" s="36"/>
      <c r="R1224" s="36">
        <v>32400</v>
      </c>
      <c r="S1224" s="142">
        <v>34000</v>
      </c>
      <c r="T1224" s="143">
        <v>39800</v>
      </c>
      <c r="U1224" s="143">
        <v>43500</v>
      </c>
      <c r="V1224" s="143"/>
      <c r="W1224" s="31">
        <v>84900</v>
      </c>
      <c r="X1224" s="31">
        <v>91700</v>
      </c>
      <c r="Y1224" s="37">
        <v>101800</v>
      </c>
      <c r="Z1224" s="37">
        <v>107300</v>
      </c>
      <c r="AA1224" s="37"/>
      <c r="AB1224" s="37">
        <v>113800</v>
      </c>
      <c r="AC1224" s="30">
        <v>120700</v>
      </c>
      <c r="AD1224" s="30">
        <v>134500</v>
      </c>
      <c r="AE1224" s="30">
        <v>186200</v>
      </c>
      <c r="AF1224" s="30"/>
      <c r="AG1224" s="37">
        <v>196100</v>
      </c>
      <c r="AH1224" s="37"/>
      <c r="AI1224" s="30"/>
      <c r="AJ1224" s="3"/>
      <c r="AK1224" s="3"/>
      <c r="AL1224" s="3"/>
      <c r="AO1224" s="1" t="str">
        <f t="shared" si="286"/>
        <v/>
      </c>
      <c r="AP1224" s="50"/>
      <c r="AQ1224" s="50" t="str">
        <f t="shared" si="287"/>
        <v/>
      </c>
      <c r="AR1224" s="50"/>
      <c r="AS1224" s="1" t="str">
        <f t="shared" si="288"/>
        <v/>
      </c>
      <c r="AU1224" s="1" t="str">
        <f t="shared" si="289"/>
        <v/>
      </c>
      <c r="AW1224" s="1" t="str">
        <f t="shared" si="290"/>
        <v/>
      </c>
      <c r="AY1224" s="1" t="str">
        <f t="shared" si="291"/>
        <v/>
      </c>
      <c r="BA1224" s="1" t="str">
        <f t="shared" si="292"/>
        <v/>
      </c>
      <c r="BC1224" s="1" t="str">
        <f t="shared" si="293"/>
        <v/>
      </c>
    </row>
    <row r="1225" spans="1:55" hidden="1">
      <c r="C1225" s="1" t="str">
        <f t="shared" si="294"/>
        <v/>
      </c>
      <c r="E1225" s="1" t="str">
        <f t="shared" si="295"/>
        <v/>
      </c>
      <c r="F1225" s="1">
        <v>58900</v>
      </c>
      <c r="G1225" s="1">
        <v>69000</v>
      </c>
      <c r="H1225" s="1">
        <v>52500</v>
      </c>
      <c r="I1225" s="1">
        <v>82600</v>
      </c>
      <c r="K1225" s="31">
        <v>27600</v>
      </c>
      <c r="L1225" s="31"/>
      <c r="M1225" s="31">
        <v>27900</v>
      </c>
      <c r="N1225" s="30">
        <v>28400</v>
      </c>
      <c r="O1225" s="31">
        <v>29900</v>
      </c>
      <c r="P1225" s="31">
        <v>32300</v>
      </c>
      <c r="Q1225" s="36"/>
      <c r="R1225" s="36">
        <v>33400</v>
      </c>
      <c r="S1225" s="142">
        <v>35000</v>
      </c>
      <c r="T1225" s="143">
        <v>41000</v>
      </c>
      <c r="U1225" s="143">
        <v>44800</v>
      </c>
      <c r="V1225" s="143"/>
      <c r="W1225" s="31">
        <v>87400</v>
      </c>
      <c r="X1225" s="31">
        <v>94500</v>
      </c>
      <c r="Y1225" s="37">
        <v>104900</v>
      </c>
      <c r="Z1225" s="37">
        <v>110500</v>
      </c>
      <c r="AA1225" s="37"/>
      <c r="AB1225" s="37">
        <v>117200</v>
      </c>
      <c r="AC1225" s="37">
        <v>124300</v>
      </c>
      <c r="AD1225" s="37">
        <v>138500</v>
      </c>
      <c r="AE1225" s="30">
        <v>191800</v>
      </c>
      <c r="AF1225" s="30"/>
      <c r="AG1225" s="31">
        <v>202000</v>
      </c>
      <c r="AH1225" s="31"/>
      <c r="AI1225" s="148"/>
      <c r="AJ1225" s="3"/>
      <c r="AK1225" s="3"/>
      <c r="AL1225" s="3"/>
      <c r="AO1225" s="1" t="str">
        <f t="shared" si="286"/>
        <v/>
      </c>
      <c r="AP1225" s="50"/>
      <c r="AQ1225" s="50" t="str">
        <f t="shared" si="287"/>
        <v/>
      </c>
      <c r="AR1225" s="50"/>
      <c r="AS1225" s="1" t="str">
        <f t="shared" si="288"/>
        <v/>
      </c>
      <c r="AU1225" s="1" t="str">
        <f t="shared" si="289"/>
        <v/>
      </c>
      <c r="AW1225" s="1" t="str">
        <f t="shared" si="290"/>
        <v/>
      </c>
      <c r="AY1225" s="1" t="str">
        <f t="shared" si="291"/>
        <v/>
      </c>
      <c r="BA1225" s="1" t="str">
        <f t="shared" si="292"/>
        <v/>
      </c>
      <c r="BC1225" s="1" t="str">
        <f t="shared" si="293"/>
        <v/>
      </c>
    </row>
    <row r="1226" spans="1:55" hidden="1">
      <c r="C1226" s="1" t="str">
        <f t="shared" si="294"/>
        <v/>
      </c>
      <c r="E1226" s="1" t="str">
        <f t="shared" si="295"/>
        <v/>
      </c>
      <c r="F1226" s="1">
        <v>60700</v>
      </c>
      <c r="G1226" s="1">
        <v>71100</v>
      </c>
      <c r="H1226" s="1">
        <v>54100</v>
      </c>
      <c r="I1226" s="1">
        <v>85100</v>
      </c>
      <c r="K1226" s="31">
        <v>28400</v>
      </c>
      <c r="L1226" s="31"/>
      <c r="M1226" s="31">
        <v>28700</v>
      </c>
      <c r="N1226" s="31">
        <v>29300</v>
      </c>
      <c r="O1226" s="31">
        <v>30800</v>
      </c>
      <c r="P1226" s="31">
        <v>33300</v>
      </c>
      <c r="Q1226" s="36"/>
      <c r="R1226" s="36">
        <v>34400</v>
      </c>
      <c r="S1226" s="142">
        <v>36100</v>
      </c>
      <c r="T1226" s="143">
        <v>42200</v>
      </c>
      <c r="U1226" s="143">
        <v>46100</v>
      </c>
      <c r="V1226" s="143"/>
      <c r="W1226" s="31">
        <v>90000</v>
      </c>
      <c r="X1226" s="31">
        <v>97300</v>
      </c>
      <c r="Y1226" s="37">
        <v>108000</v>
      </c>
      <c r="Z1226" s="37">
        <v>113800</v>
      </c>
      <c r="AA1226" s="37"/>
      <c r="AB1226" s="37">
        <v>120700</v>
      </c>
      <c r="AC1226" s="37">
        <v>128000</v>
      </c>
      <c r="AD1226" s="37">
        <v>142700</v>
      </c>
      <c r="AE1226" s="30">
        <v>197600</v>
      </c>
      <c r="AF1226" s="30"/>
      <c r="AG1226" s="30">
        <v>208100</v>
      </c>
      <c r="AH1226" s="30"/>
      <c r="AI1226" s="148"/>
      <c r="AJ1226" s="3"/>
      <c r="AK1226" s="3"/>
      <c r="AL1226" s="3"/>
      <c r="AO1226" s="1" t="str">
        <f t="shared" si="286"/>
        <v/>
      </c>
      <c r="AP1226" s="50"/>
      <c r="AQ1226" s="50" t="str">
        <f t="shared" si="287"/>
        <v/>
      </c>
      <c r="AR1226" s="50"/>
      <c r="AS1226" s="1" t="str">
        <f t="shared" si="288"/>
        <v/>
      </c>
      <c r="AU1226" s="1" t="str">
        <f t="shared" si="289"/>
        <v/>
      </c>
      <c r="AW1226" s="1" t="str">
        <f t="shared" si="290"/>
        <v/>
      </c>
      <c r="AY1226" s="1" t="str">
        <f t="shared" si="291"/>
        <v/>
      </c>
      <c r="BA1226" s="1" t="str">
        <f t="shared" si="292"/>
        <v/>
      </c>
      <c r="BC1226" s="1" t="str">
        <f t="shared" si="293"/>
        <v/>
      </c>
    </row>
    <row r="1227" spans="1:55" hidden="1">
      <c r="C1227" s="1" t="str">
        <f t="shared" si="294"/>
        <v/>
      </c>
      <c r="E1227" s="1" t="str">
        <f t="shared" si="295"/>
        <v/>
      </c>
      <c r="F1227" s="1">
        <v>62500</v>
      </c>
      <c r="G1227" s="1">
        <v>73200</v>
      </c>
      <c r="H1227" s="1">
        <v>55700</v>
      </c>
      <c r="I1227" s="1">
        <v>87700</v>
      </c>
      <c r="K1227" s="31">
        <v>29300</v>
      </c>
      <c r="L1227" s="31"/>
      <c r="M1227" s="31">
        <v>29600</v>
      </c>
      <c r="N1227" s="31">
        <v>30200</v>
      </c>
      <c r="O1227" s="31">
        <v>31700</v>
      </c>
      <c r="P1227" s="31">
        <v>34300</v>
      </c>
      <c r="Q1227" s="36"/>
      <c r="R1227" s="36">
        <v>35400</v>
      </c>
      <c r="S1227" s="142">
        <v>37200</v>
      </c>
      <c r="T1227" s="143">
        <v>43500</v>
      </c>
      <c r="U1227" s="143">
        <v>47500</v>
      </c>
      <c r="V1227" s="143"/>
      <c r="W1227" s="31">
        <v>92700</v>
      </c>
      <c r="X1227" s="31">
        <v>100200</v>
      </c>
      <c r="Y1227" s="30">
        <v>111200</v>
      </c>
      <c r="Z1227" s="30">
        <v>117200</v>
      </c>
      <c r="AA1227" s="30"/>
      <c r="AB1227" s="30">
        <v>124300</v>
      </c>
      <c r="AC1227" s="37">
        <v>131800</v>
      </c>
      <c r="AD1227" s="37">
        <v>147000</v>
      </c>
      <c r="AE1227" s="34">
        <v>203500</v>
      </c>
      <c r="AF1227" s="34"/>
      <c r="AG1227" s="30"/>
      <c r="AH1227" s="30"/>
      <c r="AI1227" s="148"/>
      <c r="AJ1227" s="3"/>
      <c r="AK1227" s="3"/>
      <c r="AL1227" s="3"/>
      <c r="AO1227" s="1" t="str">
        <f t="shared" si="286"/>
        <v/>
      </c>
      <c r="AP1227" s="50"/>
      <c r="AQ1227" s="50" t="str">
        <f t="shared" si="287"/>
        <v/>
      </c>
      <c r="AR1227" s="50"/>
      <c r="AS1227" s="1" t="str">
        <f t="shared" si="288"/>
        <v/>
      </c>
      <c r="AU1227" s="1" t="str">
        <f t="shared" si="289"/>
        <v/>
      </c>
      <c r="AW1227" s="1" t="str">
        <f t="shared" si="290"/>
        <v/>
      </c>
      <c r="AY1227" s="1" t="str">
        <f t="shared" si="291"/>
        <v/>
      </c>
      <c r="BA1227" s="1" t="str">
        <f t="shared" si="292"/>
        <v/>
      </c>
      <c r="BC1227" s="1" t="str">
        <f t="shared" si="293"/>
        <v/>
      </c>
    </row>
    <row r="1228" spans="1:55" hidden="1">
      <c r="C1228" s="1" t="str">
        <f t="shared" si="294"/>
        <v/>
      </c>
      <c r="E1228" s="1" t="str">
        <f t="shared" si="295"/>
        <v/>
      </c>
      <c r="F1228" s="1">
        <v>64400</v>
      </c>
      <c r="G1228" s="1">
        <v>75400</v>
      </c>
      <c r="H1228" s="1">
        <v>57400</v>
      </c>
      <c r="I1228" s="1">
        <v>90300</v>
      </c>
      <c r="K1228" s="31">
        <v>30200</v>
      </c>
      <c r="L1228" s="31"/>
      <c r="M1228" s="31">
        <v>30500</v>
      </c>
      <c r="N1228" s="31">
        <v>31100</v>
      </c>
      <c r="O1228" s="31">
        <v>32700</v>
      </c>
      <c r="P1228" s="31">
        <v>35300</v>
      </c>
      <c r="Q1228" s="36"/>
      <c r="R1228" s="36">
        <v>36500</v>
      </c>
      <c r="S1228" s="142">
        <v>38300</v>
      </c>
      <c r="T1228" s="143">
        <v>44800</v>
      </c>
      <c r="U1228" s="143">
        <v>48900</v>
      </c>
      <c r="V1228" s="143"/>
      <c r="W1228" s="31">
        <v>95500</v>
      </c>
      <c r="X1228" s="31">
        <v>103200</v>
      </c>
      <c r="Y1228" s="30">
        <v>114500</v>
      </c>
      <c r="Z1228" s="30">
        <v>120700</v>
      </c>
      <c r="AA1228" s="30"/>
      <c r="AB1228" s="30">
        <v>128000</v>
      </c>
      <c r="AC1228" s="30">
        <v>135800</v>
      </c>
      <c r="AD1228" s="30">
        <v>151400</v>
      </c>
      <c r="AE1228" s="34"/>
      <c r="AF1228" s="34"/>
      <c r="AG1228" s="148"/>
      <c r="AH1228" s="148"/>
      <c r="AI1228" s="148"/>
      <c r="AJ1228" s="3"/>
      <c r="AK1228" s="3"/>
      <c r="AL1228" s="3"/>
      <c r="AO1228" s="1" t="str">
        <f t="shared" si="286"/>
        <v/>
      </c>
      <c r="AP1228" s="50"/>
      <c r="AQ1228" s="50" t="str">
        <f t="shared" si="287"/>
        <v/>
      </c>
      <c r="AR1228" s="50"/>
      <c r="AS1228" s="1" t="str">
        <f t="shared" si="288"/>
        <v/>
      </c>
      <c r="AU1228" s="1" t="str">
        <f t="shared" si="289"/>
        <v/>
      </c>
      <c r="AW1228" s="1" t="str">
        <f t="shared" si="290"/>
        <v/>
      </c>
      <c r="AY1228" s="1" t="str">
        <f t="shared" si="291"/>
        <v/>
      </c>
      <c r="BA1228" s="1" t="str">
        <f t="shared" si="292"/>
        <v/>
      </c>
      <c r="BC1228" s="1" t="str">
        <f t="shared" si="293"/>
        <v/>
      </c>
    </row>
    <row r="1229" spans="1:55" hidden="1">
      <c r="C1229" s="1" t="str">
        <f t="shared" si="294"/>
        <v/>
      </c>
      <c r="E1229" s="1" t="str">
        <f t="shared" si="295"/>
        <v/>
      </c>
      <c r="F1229" s="1">
        <v>66300</v>
      </c>
      <c r="G1229" s="1">
        <v>77700</v>
      </c>
      <c r="H1229" s="1">
        <v>59100</v>
      </c>
      <c r="I1229" s="1">
        <v>93000</v>
      </c>
      <c r="K1229" s="34">
        <v>31100</v>
      </c>
      <c r="L1229" s="34"/>
      <c r="M1229" s="34">
        <v>31400</v>
      </c>
      <c r="N1229" s="31">
        <v>32000</v>
      </c>
      <c r="O1229" s="31">
        <v>33700</v>
      </c>
      <c r="P1229" s="31">
        <v>36400</v>
      </c>
      <c r="Q1229" s="36"/>
      <c r="R1229" s="36">
        <v>37600</v>
      </c>
      <c r="S1229" s="142">
        <v>39400</v>
      </c>
      <c r="T1229" s="143">
        <v>46100</v>
      </c>
      <c r="U1229" s="143">
        <v>50400</v>
      </c>
      <c r="V1229" s="143"/>
      <c r="W1229" s="31">
        <v>98400</v>
      </c>
      <c r="X1229" s="31">
        <v>106300</v>
      </c>
      <c r="Y1229" s="30">
        <v>117900</v>
      </c>
      <c r="Z1229" s="30">
        <v>124300</v>
      </c>
      <c r="AA1229" s="30"/>
      <c r="AB1229" s="30">
        <v>131800</v>
      </c>
      <c r="AC1229" s="37">
        <v>139900</v>
      </c>
      <c r="AD1229" s="37">
        <v>155900</v>
      </c>
      <c r="AE1229" s="30"/>
      <c r="AF1229" s="30"/>
      <c r="AG1229" s="148"/>
      <c r="AH1229" s="148"/>
      <c r="AI1229" s="148"/>
      <c r="AJ1229" s="3"/>
      <c r="AK1229" s="3"/>
      <c r="AL1229" s="3"/>
      <c r="AO1229" s="1" t="str">
        <f t="shared" si="286"/>
        <v/>
      </c>
      <c r="AP1229" s="50"/>
      <c r="AQ1229" s="50" t="str">
        <f t="shared" si="287"/>
        <v/>
      </c>
      <c r="AR1229" s="50"/>
      <c r="AS1229" s="1" t="str">
        <f t="shared" si="288"/>
        <v/>
      </c>
      <c r="AU1229" s="1" t="str">
        <f t="shared" si="289"/>
        <v/>
      </c>
      <c r="AW1229" s="1" t="str">
        <f t="shared" si="290"/>
        <v/>
      </c>
      <c r="AY1229" s="1" t="str">
        <f t="shared" si="291"/>
        <v/>
      </c>
      <c r="BA1229" s="1" t="str">
        <f t="shared" si="292"/>
        <v/>
      </c>
      <c r="BC1229" s="1" t="str">
        <f t="shared" si="293"/>
        <v/>
      </c>
    </row>
    <row r="1230" spans="1:55" hidden="1">
      <c r="C1230" s="1" t="str">
        <f t="shared" si="294"/>
        <v/>
      </c>
      <c r="E1230" s="1" t="str">
        <f t="shared" si="295"/>
        <v/>
      </c>
      <c r="F1230" s="31">
        <v>68300</v>
      </c>
      <c r="G1230" s="35">
        <v>80000</v>
      </c>
      <c r="H1230" s="30">
        <v>60900</v>
      </c>
      <c r="I1230" s="31">
        <v>95800</v>
      </c>
      <c r="J1230" s="31"/>
      <c r="K1230" s="34">
        <v>32000</v>
      </c>
      <c r="L1230" s="34"/>
      <c r="M1230" s="34">
        <v>32300</v>
      </c>
      <c r="N1230" s="31">
        <v>33000</v>
      </c>
      <c r="O1230" s="31">
        <v>34700</v>
      </c>
      <c r="P1230" s="30">
        <v>37500</v>
      </c>
      <c r="Q1230" s="35"/>
      <c r="R1230" s="35">
        <v>38700</v>
      </c>
      <c r="S1230" s="142">
        <v>40600</v>
      </c>
      <c r="T1230" s="144">
        <v>47500</v>
      </c>
      <c r="U1230" s="144">
        <v>51900</v>
      </c>
      <c r="V1230" s="144"/>
      <c r="W1230" s="37">
        <v>101400</v>
      </c>
      <c r="X1230" s="37">
        <v>109500</v>
      </c>
      <c r="Y1230" s="37">
        <v>121400</v>
      </c>
      <c r="Z1230" s="37">
        <v>128000</v>
      </c>
      <c r="AA1230" s="37"/>
      <c r="AB1230" s="37">
        <v>135800</v>
      </c>
      <c r="AC1230" s="37">
        <v>144100</v>
      </c>
      <c r="AD1230" s="37">
        <v>160600</v>
      </c>
      <c r="AE1230" s="148"/>
      <c r="AF1230" s="148"/>
      <c r="AG1230" s="148"/>
      <c r="AH1230" s="148"/>
      <c r="AI1230" s="148"/>
      <c r="AJ1230" s="3"/>
      <c r="AK1230" s="3"/>
      <c r="AL1230" s="3"/>
      <c r="AO1230" s="1" t="str">
        <f t="shared" si="286"/>
        <v/>
      </c>
      <c r="AP1230" s="50"/>
      <c r="AQ1230" s="50" t="str">
        <f t="shared" si="287"/>
        <v/>
      </c>
      <c r="AR1230" s="50"/>
      <c r="AS1230" s="1" t="str">
        <f t="shared" si="288"/>
        <v/>
      </c>
      <c r="AU1230" s="1" t="str">
        <f t="shared" si="289"/>
        <v/>
      </c>
      <c r="AW1230" s="1" t="str">
        <f t="shared" si="290"/>
        <v/>
      </c>
      <c r="AY1230" s="1" t="str">
        <f t="shared" si="291"/>
        <v/>
      </c>
      <c r="BA1230" s="1" t="str">
        <f t="shared" si="292"/>
        <v/>
      </c>
      <c r="BC1230" s="1" t="str">
        <f t="shared" si="293"/>
        <v/>
      </c>
    </row>
    <row r="1231" spans="1:55" hidden="1">
      <c r="C1231" s="1" t="str">
        <f t="shared" si="294"/>
        <v/>
      </c>
      <c r="E1231" s="1" t="str">
        <f t="shared" si="295"/>
        <v/>
      </c>
      <c r="F1231" s="31">
        <v>70300</v>
      </c>
      <c r="G1231" s="36">
        <v>82400</v>
      </c>
      <c r="H1231" s="31">
        <v>62700</v>
      </c>
      <c r="I1231" s="31">
        <v>98700</v>
      </c>
      <c r="J1231" s="31"/>
      <c r="K1231" s="31">
        <v>33000</v>
      </c>
      <c r="L1231" s="31"/>
      <c r="M1231" s="31">
        <v>33300</v>
      </c>
      <c r="N1231" s="31">
        <v>34000</v>
      </c>
      <c r="O1231" s="31">
        <v>35700</v>
      </c>
      <c r="P1231" s="31">
        <v>38600</v>
      </c>
      <c r="Q1231" s="36"/>
      <c r="R1231" s="36">
        <v>39900</v>
      </c>
      <c r="S1231" s="142">
        <v>41800</v>
      </c>
      <c r="T1231" s="143">
        <v>48900</v>
      </c>
      <c r="U1231" s="143">
        <v>53500</v>
      </c>
      <c r="V1231" s="143"/>
      <c r="W1231" s="37">
        <v>104400</v>
      </c>
      <c r="X1231" s="37">
        <v>112800</v>
      </c>
      <c r="Y1231" s="37">
        <v>125000</v>
      </c>
      <c r="Z1231" s="37">
        <v>131800</v>
      </c>
      <c r="AA1231" s="37"/>
      <c r="AB1231" s="37">
        <v>139900</v>
      </c>
      <c r="AC1231" s="37">
        <v>148400</v>
      </c>
      <c r="AD1231" s="37">
        <v>165400</v>
      </c>
      <c r="AE1231" s="148"/>
      <c r="AF1231" s="148"/>
      <c r="AG1231" s="148"/>
      <c r="AH1231" s="148"/>
      <c r="AI1231" s="148"/>
      <c r="AJ1231" s="3"/>
      <c r="AK1231" s="3"/>
      <c r="AL1231" s="3"/>
      <c r="AO1231" s="1" t="str">
        <f t="shared" si="286"/>
        <v/>
      </c>
      <c r="AP1231" s="50"/>
      <c r="AQ1231" s="50" t="str">
        <f t="shared" si="287"/>
        <v/>
      </c>
      <c r="AR1231" s="50"/>
      <c r="AS1231" s="1" t="str">
        <f t="shared" si="288"/>
        <v/>
      </c>
      <c r="AU1231" s="1" t="str">
        <f t="shared" si="289"/>
        <v/>
      </c>
      <c r="AW1231" s="1" t="str">
        <f t="shared" si="290"/>
        <v/>
      </c>
      <c r="AY1231" s="1" t="str">
        <f t="shared" si="291"/>
        <v/>
      </c>
      <c r="BA1231" s="1" t="str">
        <f t="shared" si="292"/>
        <v/>
      </c>
      <c r="BC1231" s="1" t="str">
        <f t="shared" si="293"/>
        <v/>
      </c>
    </row>
    <row r="1232" spans="1:55" hidden="1">
      <c r="C1232" s="1" t="str">
        <f t="shared" si="294"/>
        <v/>
      </c>
      <c r="E1232" s="1" t="str">
        <f t="shared" si="295"/>
        <v/>
      </c>
      <c r="F1232" s="30">
        <v>72400</v>
      </c>
      <c r="G1232" s="35">
        <v>84900</v>
      </c>
      <c r="H1232" s="31">
        <v>64600</v>
      </c>
      <c r="I1232" s="37">
        <v>101700</v>
      </c>
      <c r="J1232" s="37"/>
      <c r="K1232" s="31">
        <v>34000</v>
      </c>
      <c r="L1232" s="31"/>
      <c r="M1232" s="31">
        <v>34300</v>
      </c>
      <c r="N1232" s="31">
        <v>35000</v>
      </c>
      <c r="O1232" s="30">
        <v>36800</v>
      </c>
      <c r="P1232" s="31">
        <v>39800</v>
      </c>
      <c r="Q1232" s="36"/>
      <c r="R1232" s="36">
        <v>41100</v>
      </c>
      <c r="S1232" s="142">
        <v>43300</v>
      </c>
      <c r="T1232" s="143">
        <v>50400</v>
      </c>
      <c r="U1232" s="143">
        <v>55100</v>
      </c>
      <c r="V1232" s="143"/>
      <c r="W1232" s="37">
        <v>107500</v>
      </c>
      <c r="X1232" s="37">
        <v>116200</v>
      </c>
      <c r="Y1232" s="30">
        <v>128800</v>
      </c>
      <c r="Z1232" s="30">
        <v>135800</v>
      </c>
      <c r="AA1232" s="30"/>
      <c r="AB1232" s="30">
        <v>144100</v>
      </c>
      <c r="AC1232" s="30">
        <v>152900</v>
      </c>
      <c r="AD1232" s="30">
        <v>170400</v>
      </c>
      <c r="AE1232" s="3"/>
      <c r="AF1232" s="3"/>
      <c r="AG1232" s="3"/>
      <c r="AH1232" s="3"/>
      <c r="AI1232" s="3"/>
      <c r="AJ1232" s="3"/>
      <c r="AK1232" s="3"/>
      <c r="AL1232" s="3"/>
      <c r="AO1232" s="1" t="str">
        <f t="shared" si="286"/>
        <v/>
      </c>
      <c r="AP1232" s="50"/>
      <c r="AQ1232" s="50" t="str">
        <f t="shared" si="287"/>
        <v/>
      </c>
      <c r="AR1232" s="50"/>
      <c r="AS1232" s="1" t="str">
        <f t="shared" si="288"/>
        <v/>
      </c>
      <c r="AU1232" s="1" t="str">
        <f t="shared" si="289"/>
        <v/>
      </c>
      <c r="AW1232" s="1" t="str">
        <f t="shared" si="290"/>
        <v/>
      </c>
      <c r="AY1232" s="1" t="str">
        <f t="shared" si="291"/>
        <v/>
      </c>
      <c r="BA1232" s="1" t="str">
        <f t="shared" si="292"/>
        <v/>
      </c>
      <c r="BC1232" s="1" t="str">
        <f t="shared" si="293"/>
        <v/>
      </c>
    </row>
    <row r="1233" spans="1:55" hidden="1">
      <c r="C1233" s="1" t="str">
        <f t="shared" si="294"/>
        <v/>
      </c>
      <c r="E1233" s="1" t="str">
        <f t="shared" si="295"/>
        <v/>
      </c>
      <c r="F1233" s="31">
        <v>74600</v>
      </c>
      <c r="G1233" s="35">
        <v>87400</v>
      </c>
      <c r="H1233" s="31">
        <v>66500</v>
      </c>
      <c r="I1233" s="37">
        <v>104800</v>
      </c>
      <c r="J1233" s="37"/>
      <c r="K1233" s="31">
        <v>35000</v>
      </c>
      <c r="L1233" s="31"/>
      <c r="M1233" s="31">
        <v>35300</v>
      </c>
      <c r="N1233" s="31">
        <v>36100</v>
      </c>
      <c r="O1233" s="31">
        <v>37900</v>
      </c>
      <c r="P1233" s="34">
        <v>41000</v>
      </c>
      <c r="Q1233" s="145"/>
      <c r="R1233" s="145">
        <v>42300</v>
      </c>
      <c r="S1233" s="142">
        <v>44400</v>
      </c>
      <c r="T1233" s="146">
        <v>51900</v>
      </c>
      <c r="U1233" s="146">
        <v>56800</v>
      </c>
      <c r="V1233" s="146"/>
      <c r="W1233" s="30">
        <v>110700</v>
      </c>
      <c r="X1233" s="30">
        <v>119700</v>
      </c>
      <c r="Y1233" s="37">
        <v>132700</v>
      </c>
      <c r="Z1233" s="37">
        <v>139900</v>
      </c>
      <c r="AA1233" s="37"/>
      <c r="AB1233" s="37">
        <v>148400</v>
      </c>
      <c r="AC1233" s="30">
        <v>157500</v>
      </c>
      <c r="AD1233" s="30">
        <v>175500</v>
      </c>
      <c r="AE1233" s="3"/>
      <c r="AF1233" s="3"/>
      <c r="AG1233" s="3"/>
      <c r="AH1233" s="3"/>
      <c r="AI1233" s="3"/>
      <c r="AJ1233" s="3"/>
      <c r="AK1233" s="3"/>
      <c r="AL1233" s="3"/>
      <c r="AO1233" s="1" t="str">
        <f t="shared" si="286"/>
        <v/>
      </c>
      <c r="AP1233" s="50"/>
      <c r="AQ1233" s="50" t="str">
        <f t="shared" si="287"/>
        <v/>
      </c>
      <c r="AR1233" s="50"/>
      <c r="AS1233" s="1" t="str">
        <f t="shared" si="288"/>
        <v/>
      </c>
      <c r="AU1233" s="1" t="str">
        <f t="shared" si="289"/>
        <v/>
      </c>
      <c r="AW1233" s="1" t="str">
        <f t="shared" si="290"/>
        <v/>
      </c>
      <c r="AY1233" s="1" t="str">
        <f t="shared" si="291"/>
        <v/>
      </c>
      <c r="BA1233" s="1" t="str">
        <f t="shared" si="292"/>
        <v/>
      </c>
      <c r="BC1233" s="1" t="str">
        <f t="shared" si="293"/>
        <v/>
      </c>
    </row>
    <row r="1234" spans="1:55" hidden="1">
      <c r="C1234" s="1" t="str">
        <f t="shared" si="294"/>
        <v/>
      </c>
      <c r="E1234" s="1" t="str">
        <f t="shared" si="295"/>
        <v/>
      </c>
      <c r="F1234" s="31">
        <v>76800</v>
      </c>
      <c r="G1234" s="36">
        <v>90000</v>
      </c>
      <c r="H1234" s="30">
        <v>68500</v>
      </c>
      <c r="I1234" s="37">
        <v>107900</v>
      </c>
      <c r="J1234" s="37"/>
      <c r="K1234" s="31">
        <v>36100</v>
      </c>
      <c r="L1234" s="31"/>
      <c r="M1234" s="31">
        <v>36400</v>
      </c>
      <c r="N1234" s="31">
        <v>37200</v>
      </c>
      <c r="O1234" s="31">
        <v>39000</v>
      </c>
      <c r="P1234" s="34">
        <v>42200</v>
      </c>
      <c r="Q1234" s="145"/>
      <c r="R1234" s="145">
        <v>43600</v>
      </c>
      <c r="S1234" s="142">
        <v>45700</v>
      </c>
      <c r="T1234" s="146">
        <v>53500</v>
      </c>
      <c r="U1234" s="146">
        <v>58500</v>
      </c>
      <c r="V1234" s="146"/>
      <c r="W1234" s="30">
        <v>114000</v>
      </c>
      <c r="X1234" s="30">
        <v>123300</v>
      </c>
      <c r="Y1234" s="30">
        <v>136700</v>
      </c>
      <c r="Z1234" s="30">
        <v>144100</v>
      </c>
      <c r="AA1234" s="30"/>
      <c r="AB1234" s="30">
        <v>152900</v>
      </c>
      <c r="AC1234" s="37">
        <v>162200</v>
      </c>
      <c r="AD1234" s="37">
        <v>180800</v>
      </c>
      <c r="AE1234" s="3"/>
      <c r="AF1234" s="3"/>
      <c r="AG1234" s="3"/>
      <c r="AH1234" s="3"/>
      <c r="AI1234" s="3"/>
      <c r="AJ1234" s="3"/>
      <c r="AK1234" s="3"/>
      <c r="AL1234" s="3"/>
      <c r="AO1234" s="1" t="str">
        <f t="shared" si="286"/>
        <v/>
      </c>
      <c r="AP1234" s="50"/>
      <c r="AQ1234" s="50" t="str">
        <f t="shared" si="287"/>
        <v/>
      </c>
      <c r="AR1234" s="50"/>
      <c r="AS1234" s="1" t="str">
        <f t="shared" si="288"/>
        <v/>
      </c>
      <c r="AU1234" s="1" t="str">
        <f t="shared" si="289"/>
        <v/>
      </c>
      <c r="AW1234" s="1" t="str">
        <f t="shared" si="290"/>
        <v/>
      </c>
      <c r="AY1234" s="1" t="str">
        <f t="shared" si="291"/>
        <v/>
      </c>
      <c r="BA1234" s="1" t="str">
        <f t="shared" si="292"/>
        <v/>
      </c>
      <c r="BC1234" s="1" t="str">
        <f t="shared" si="293"/>
        <v/>
      </c>
    </row>
    <row r="1235" spans="1:55" hidden="1">
      <c r="C1235" s="1" t="str">
        <f t="shared" si="294"/>
        <v/>
      </c>
      <c r="E1235" s="1" t="str">
        <f t="shared" si="295"/>
        <v/>
      </c>
      <c r="F1235" s="30">
        <v>79100</v>
      </c>
      <c r="G1235" s="36">
        <v>92700</v>
      </c>
      <c r="H1235" s="31">
        <v>70600</v>
      </c>
      <c r="I1235" s="30">
        <v>111100</v>
      </c>
      <c r="J1235" s="30"/>
      <c r="K1235" s="34">
        <v>37200</v>
      </c>
      <c r="L1235" s="34"/>
      <c r="M1235" s="34">
        <v>37500</v>
      </c>
      <c r="N1235" s="30">
        <v>38300</v>
      </c>
      <c r="O1235" s="31">
        <v>40200</v>
      </c>
      <c r="P1235" s="34">
        <v>43500</v>
      </c>
      <c r="Q1235" s="145"/>
      <c r="R1235" s="145">
        <v>44900</v>
      </c>
      <c r="S1235" s="142">
        <v>47100</v>
      </c>
      <c r="T1235" s="146">
        <v>55100</v>
      </c>
      <c r="U1235" s="146">
        <v>60300</v>
      </c>
      <c r="V1235" s="146"/>
      <c r="W1235" s="30">
        <v>117400</v>
      </c>
      <c r="X1235" s="30">
        <v>127000</v>
      </c>
      <c r="Y1235" s="37">
        <v>140800</v>
      </c>
      <c r="Z1235" s="37">
        <v>148400</v>
      </c>
      <c r="AA1235" s="37"/>
      <c r="AB1235" s="37">
        <v>157500</v>
      </c>
      <c r="AC1235" s="37">
        <v>167100</v>
      </c>
      <c r="AD1235" s="37">
        <v>186200</v>
      </c>
      <c r="AE1235" s="3"/>
      <c r="AF1235" s="3"/>
      <c r="AG1235" s="3"/>
      <c r="AH1235" s="3"/>
      <c r="AI1235" s="3"/>
      <c r="AJ1235" s="3"/>
      <c r="AK1235" s="3"/>
      <c r="AL1235" s="3"/>
      <c r="AO1235" s="1" t="str">
        <f t="shared" si="286"/>
        <v/>
      </c>
      <c r="AP1235" s="50"/>
      <c r="AQ1235" s="50" t="str">
        <f t="shared" si="287"/>
        <v/>
      </c>
      <c r="AR1235" s="50"/>
      <c r="AS1235" s="1" t="str">
        <f t="shared" si="288"/>
        <v/>
      </c>
      <c r="AU1235" s="1" t="str">
        <f t="shared" si="289"/>
        <v/>
      </c>
      <c r="AW1235" s="1" t="str">
        <f t="shared" si="290"/>
        <v/>
      </c>
      <c r="AY1235" s="1" t="str">
        <f t="shared" si="291"/>
        <v/>
      </c>
      <c r="BA1235" s="1" t="str">
        <f t="shared" si="292"/>
        <v/>
      </c>
      <c r="BC1235" s="1" t="str">
        <f t="shared" si="293"/>
        <v/>
      </c>
    </row>
    <row r="1236" spans="1:55" hidden="1">
      <c r="C1236" s="1" t="str">
        <f t="shared" si="294"/>
        <v/>
      </c>
      <c r="E1236" s="1" t="str">
        <f t="shared" si="295"/>
        <v/>
      </c>
      <c r="F1236" s="30">
        <v>81500</v>
      </c>
      <c r="G1236" s="35">
        <v>95500</v>
      </c>
      <c r="H1236" s="31">
        <v>72700</v>
      </c>
      <c r="I1236" s="30">
        <v>114400</v>
      </c>
      <c r="J1236" s="30"/>
      <c r="K1236" s="34">
        <v>38300</v>
      </c>
      <c r="L1236" s="34"/>
      <c r="M1236" s="34">
        <v>38600</v>
      </c>
      <c r="N1236" s="31">
        <v>39400</v>
      </c>
      <c r="O1236" s="31">
        <v>41400</v>
      </c>
      <c r="P1236" s="30">
        <v>44800</v>
      </c>
      <c r="Q1236" s="35"/>
      <c r="R1236" s="35">
        <v>46200</v>
      </c>
      <c r="S1236" s="142">
        <v>48500</v>
      </c>
      <c r="T1236" s="144">
        <v>56800</v>
      </c>
      <c r="U1236" s="144">
        <v>62100</v>
      </c>
      <c r="V1236" s="144"/>
      <c r="W1236" s="37">
        <v>120900</v>
      </c>
      <c r="X1236" s="37">
        <v>130800</v>
      </c>
      <c r="Y1236" s="37">
        <v>145000</v>
      </c>
      <c r="Z1236" s="37">
        <v>152900</v>
      </c>
      <c r="AA1236" s="37"/>
      <c r="AB1236" s="37">
        <v>162200</v>
      </c>
      <c r="AC1236" s="30">
        <v>172100</v>
      </c>
      <c r="AD1236" s="30">
        <v>191800</v>
      </c>
      <c r="AE1236" s="3"/>
      <c r="AF1236" s="3"/>
      <c r="AG1236" s="3"/>
      <c r="AH1236" s="3"/>
      <c r="AI1236" s="3"/>
      <c r="AJ1236" s="3"/>
      <c r="AK1236" s="3"/>
      <c r="AL1236" s="3"/>
      <c r="AO1236" s="1" t="str">
        <f t="shared" si="286"/>
        <v/>
      </c>
      <c r="AP1236" s="50"/>
      <c r="AQ1236" s="50" t="str">
        <f t="shared" si="287"/>
        <v/>
      </c>
      <c r="AR1236" s="50"/>
      <c r="AS1236" s="1" t="str">
        <f t="shared" si="288"/>
        <v/>
      </c>
      <c r="AU1236" s="1" t="str">
        <f t="shared" si="289"/>
        <v/>
      </c>
      <c r="AW1236" s="1" t="str">
        <f t="shared" si="290"/>
        <v/>
      </c>
      <c r="AY1236" s="1" t="str">
        <f t="shared" si="291"/>
        <v/>
      </c>
      <c r="BA1236" s="1" t="str">
        <f t="shared" si="292"/>
        <v/>
      </c>
      <c r="BC1236" s="1" t="str">
        <f t="shared" si="293"/>
        <v/>
      </c>
    </row>
    <row r="1237" spans="1:55" hidden="1">
      <c r="C1237" s="1" t="str">
        <f t="shared" si="294"/>
        <v/>
      </c>
      <c r="E1237" s="1" t="str">
        <f t="shared" si="295"/>
        <v/>
      </c>
      <c r="F1237" s="31">
        <v>83900</v>
      </c>
      <c r="G1237" s="35">
        <v>98400</v>
      </c>
      <c r="H1237" s="31">
        <v>74900</v>
      </c>
      <c r="I1237" s="30">
        <v>117800</v>
      </c>
      <c r="J1237" s="30"/>
      <c r="K1237" s="34">
        <v>39400</v>
      </c>
      <c r="L1237" s="34"/>
      <c r="M1237" s="34">
        <v>39800</v>
      </c>
      <c r="N1237" s="31">
        <v>40600</v>
      </c>
      <c r="O1237" s="31">
        <v>42600</v>
      </c>
      <c r="P1237" s="34">
        <v>46100</v>
      </c>
      <c r="Q1237" s="145"/>
      <c r="R1237" s="145">
        <v>47600</v>
      </c>
      <c r="S1237" s="142">
        <v>50000</v>
      </c>
      <c r="T1237" s="146">
        <v>58500</v>
      </c>
      <c r="U1237" s="146">
        <v>64000</v>
      </c>
      <c r="V1237" s="146"/>
      <c r="W1237" s="37">
        <v>124500</v>
      </c>
      <c r="X1237" s="37">
        <v>134700</v>
      </c>
      <c r="Y1237" s="37">
        <v>149400</v>
      </c>
      <c r="Z1237" s="37">
        <v>157500</v>
      </c>
      <c r="AA1237" s="37"/>
      <c r="AB1237" s="37">
        <v>167100</v>
      </c>
      <c r="AC1237" s="30">
        <v>177300</v>
      </c>
      <c r="AD1237" s="30">
        <v>197600</v>
      </c>
      <c r="AE1237" s="3"/>
      <c r="AF1237" s="3"/>
      <c r="AG1237" s="3"/>
      <c r="AH1237" s="3"/>
      <c r="AI1237" s="3"/>
      <c r="AJ1237" s="3"/>
      <c r="AK1237" s="3"/>
      <c r="AL1237" s="3"/>
      <c r="AO1237" s="1" t="str">
        <f t="shared" si="286"/>
        <v/>
      </c>
      <c r="AP1237" s="50"/>
      <c r="AQ1237" s="50" t="str">
        <f t="shared" si="287"/>
        <v/>
      </c>
      <c r="AR1237" s="50"/>
      <c r="AS1237" s="1" t="str">
        <f t="shared" si="288"/>
        <v/>
      </c>
      <c r="AU1237" s="1" t="str">
        <f t="shared" si="289"/>
        <v/>
      </c>
      <c r="AW1237" s="1" t="str">
        <f t="shared" si="290"/>
        <v/>
      </c>
      <c r="AY1237" s="1" t="str">
        <f t="shared" si="291"/>
        <v/>
      </c>
      <c r="BA1237" s="1" t="str">
        <f t="shared" si="292"/>
        <v/>
      </c>
      <c r="BC1237" s="1" t="str">
        <f t="shared" si="293"/>
        <v/>
      </c>
    </row>
    <row r="1238" spans="1:55" hidden="1">
      <c r="C1238" s="1" t="str">
        <f t="shared" si="294"/>
        <v/>
      </c>
      <c r="E1238" s="1" t="str">
        <f t="shared" si="295"/>
        <v/>
      </c>
      <c r="F1238" s="30">
        <v>86400</v>
      </c>
      <c r="G1238" s="35">
        <v>101400</v>
      </c>
      <c r="H1238" s="31">
        <v>77100</v>
      </c>
      <c r="I1238" s="37">
        <v>121300</v>
      </c>
      <c r="J1238" s="37"/>
      <c r="K1238" s="31">
        <v>40600</v>
      </c>
      <c r="L1238" s="31"/>
      <c r="M1238" s="31">
        <v>41000</v>
      </c>
      <c r="N1238" s="31">
        <v>41800</v>
      </c>
      <c r="O1238" s="31">
        <v>43900</v>
      </c>
      <c r="P1238" s="34">
        <v>47500</v>
      </c>
      <c r="Q1238" s="145"/>
      <c r="R1238" s="145">
        <v>49000</v>
      </c>
      <c r="S1238" s="142">
        <v>51500</v>
      </c>
      <c r="T1238" s="146">
        <v>60300</v>
      </c>
      <c r="U1238" s="146">
        <v>65900</v>
      </c>
      <c r="V1238" s="146"/>
      <c r="W1238" s="37">
        <v>128200</v>
      </c>
      <c r="X1238" s="37">
        <v>138700</v>
      </c>
      <c r="Y1238" s="30">
        <v>153900</v>
      </c>
      <c r="Z1238" s="30">
        <v>162200</v>
      </c>
      <c r="AA1238" s="30"/>
      <c r="AB1238" s="30">
        <v>172100</v>
      </c>
      <c r="AC1238" s="30">
        <v>182600</v>
      </c>
      <c r="AD1238" s="30">
        <v>203500</v>
      </c>
      <c r="AE1238" s="3"/>
      <c r="AF1238" s="3"/>
      <c r="AG1238" s="3"/>
      <c r="AH1238" s="3"/>
      <c r="AI1238" s="3"/>
      <c r="AJ1238" s="3"/>
      <c r="AK1238" s="3"/>
      <c r="AL1238" s="3"/>
      <c r="AO1238" s="1" t="str">
        <f t="shared" si="286"/>
        <v/>
      </c>
      <c r="AP1238" s="50"/>
      <c r="AQ1238" s="50" t="str">
        <f t="shared" si="287"/>
        <v/>
      </c>
      <c r="AR1238" s="50"/>
      <c r="AS1238" s="1" t="str">
        <f t="shared" si="288"/>
        <v/>
      </c>
      <c r="AU1238" s="1" t="str">
        <f t="shared" si="289"/>
        <v/>
      </c>
      <c r="AW1238" s="1" t="str">
        <f t="shared" si="290"/>
        <v/>
      </c>
      <c r="AY1238" s="1" t="str">
        <f t="shared" si="291"/>
        <v/>
      </c>
      <c r="BA1238" s="1" t="str">
        <f t="shared" si="292"/>
        <v/>
      </c>
      <c r="BC1238" s="1" t="str">
        <f t="shared" si="293"/>
        <v/>
      </c>
    </row>
    <row r="1239" spans="1:55" hidden="1">
      <c r="C1239" s="1" t="str">
        <f t="shared" si="294"/>
        <v/>
      </c>
      <c r="E1239" s="1" t="str">
        <f t="shared" si="295"/>
        <v/>
      </c>
      <c r="F1239" s="30">
        <v>89000</v>
      </c>
      <c r="G1239" s="35">
        <v>104400</v>
      </c>
      <c r="H1239" s="31">
        <v>79400</v>
      </c>
      <c r="I1239" s="37">
        <v>124900</v>
      </c>
      <c r="J1239" s="37"/>
      <c r="K1239" s="31">
        <v>41800</v>
      </c>
      <c r="L1239" s="31"/>
      <c r="M1239" s="31">
        <v>42200</v>
      </c>
      <c r="N1239" s="31">
        <v>43100</v>
      </c>
      <c r="O1239" s="30">
        <v>45200</v>
      </c>
      <c r="P1239" s="31">
        <v>48900</v>
      </c>
      <c r="Q1239" s="36"/>
      <c r="R1239" s="36">
        <v>50500</v>
      </c>
      <c r="S1239" s="142">
        <v>53000</v>
      </c>
      <c r="T1239" s="143">
        <v>62100</v>
      </c>
      <c r="U1239" s="143">
        <v>67900</v>
      </c>
      <c r="V1239" s="143"/>
      <c r="W1239" s="30">
        <v>132000</v>
      </c>
      <c r="X1239" s="30">
        <v>142900</v>
      </c>
      <c r="Y1239" s="37">
        <v>158500</v>
      </c>
      <c r="Z1239" s="37">
        <v>167100</v>
      </c>
      <c r="AA1239" s="37"/>
      <c r="AB1239" s="37">
        <v>177300</v>
      </c>
      <c r="AC1239" s="30">
        <v>188100</v>
      </c>
      <c r="AD1239" s="30"/>
      <c r="AE1239" s="3"/>
      <c r="AF1239" s="3"/>
      <c r="AG1239" s="3"/>
      <c r="AH1239" s="3"/>
      <c r="AI1239" s="3"/>
      <c r="AJ1239" s="3"/>
      <c r="AK1239" s="3"/>
      <c r="AL1239" s="3"/>
      <c r="AO1239" s="1" t="str">
        <f t="shared" si="286"/>
        <v/>
      </c>
      <c r="AP1239" s="50"/>
      <c r="AQ1239" s="50" t="str">
        <f t="shared" si="287"/>
        <v/>
      </c>
      <c r="AR1239" s="50"/>
      <c r="AS1239" s="1" t="str">
        <f t="shared" si="288"/>
        <v/>
      </c>
      <c r="AU1239" s="1" t="str">
        <f t="shared" si="289"/>
        <v/>
      </c>
      <c r="AW1239" s="1" t="str">
        <f t="shared" si="290"/>
        <v/>
      </c>
      <c r="AY1239" s="1" t="str">
        <f t="shared" si="291"/>
        <v/>
      </c>
      <c r="BA1239" s="1" t="str">
        <f t="shared" si="292"/>
        <v/>
      </c>
      <c r="BC1239" s="1" t="str">
        <f t="shared" si="293"/>
        <v/>
      </c>
    </row>
    <row r="1240" spans="1:55" hidden="1">
      <c r="C1240" s="1" t="str">
        <f t="shared" si="294"/>
        <v/>
      </c>
      <c r="E1240" s="1" t="str">
        <f t="shared" si="295"/>
        <v/>
      </c>
      <c r="F1240" s="30">
        <v>91700</v>
      </c>
      <c r="G1240" s="35">
        <v>107500</v>
      </c>
      <c r="H1240" s="30">
        <v>81800</v>
      </c>
      <c r="I1240" s="37">
        <v>128600</v>
      </c>
      <c r="J1240" s="37"/>
      <c r="K1240" s="31">
        <v>43100</v>
      </c>
      <c r="L1240" s="31"/>
      <c r="M1240" s="31">
        <v>43500</v>
      </c>
      <c r="N1240" s="31">
        <v>44400</v>
      </c>
      <c r="O1240" s="31">
        <v>46600</v>
      </c>
      <c r="P1240" s="30">
        <v>50400</v>
      </c>
      <c r="Q1240" s="35"/>
      <c r="R1240" s="35">
        <v>52000</v>
      </c>
      <c r="S1240" s="142">
        <v>54600</v>
      </c>
      <c r="T1240" s="144">
        <v>64000</v>
      </c>
      <c r="U1240" s="144">
        <v>69900</v>
      </c>
      <c r="V1240" s="144"/>
      <c r="W1240" s="37">
        <v>136000</v>
      </c>
      <c r="X1240" s="37">
        <v>147200</v>
      </c>
      <c r="Y1240" s="37">
        <v>163300</v>
      </c>
      <c r="Z1240" s="37">
        <v>172100</v>
      </c>
      <c r="AA1240" s="37"/>
      <c r="AB1240" s="37">
        <v>182600</v>
      </c>
      <c r="AC1240" s="30">
        <v>193700</v>
      </c>
      <c r="AD1240" s="30"/>
      <c r="AE1240" s="3"/>
      <c r="AF1240" s="3"/>
      <c r="AG1240" s="3"/>
      <c r="AH1240" s="3"/>
      <c r="AI1240" s="3"/>
      <c r="AJ1240" s="3"/>
      <c r="AK1240" s="3"/>
      <c r="AL1240" s="3"/>
      <c r="AO1240" s="1" t="str">
        <f t="shared" si="286"/>
        <v/>
      </c>
      <c r="AP1240" s="50"/>
      <c r="AQ1240" s="50" t="str">
        <f t="shared" si="287"/>
        <v/>
      </c>
      <c r="AR1240" s="50"/>
      <c r="AS1240" s="1" t="str">
        <f t="shared" si="288"/>
        <v/>
      </c>
      <c r="AU1240" s="1" t="str">
        <f t="shared" si="289"/>
        <v/>
      </c>
      <c r="AW1240" s="1" t="str">
        <f t="shared" si="290"/>
        <v/>
      </c>
      <c r="AY1240" s="1" t="str">
        <f t="shared" si="291"/>
        <v/>
      </c>
      <c r="BA1240" s="1" t="str">
        <f t="shared" si="292"/>
        <v/>
      </c>
      <c r="BC1240" s="1" t="str">
        <f t="shared" si="293"/>
        <v/>
      </c>
    </row>
    <row r="1241" spans="1:55" hidden="1">
      <c r="C1241" s="1" t="str">
        <f t="shared" si="294"/>
        <v/>
      </c>
      <c r="E1241" s="1" t="str">
        <f t="shared" si="295"/>
        <v/>
      </c>
      <c r="F1241" s="30">
        <v>94500</v>
      </c>
      <c r="G1241" s="35">
        <v>110700</v>
      </c>
      <c r="H1241" s="31">
        <v>84300</v>
      </c>
      <c r="I1241" s="30">
        <v>132500</v>
      </c>
      <c r="J1241" s="30"/>
      <c r="K1241" s="31">
        <v>44400</v>
      </c>
      <c r="L1241" s="31"/>
      <c r="M1241" s="31">
        <v>44800</v>
      </c>
      <c r="N1241" s="34">
        <v>45700</v>
      </c>
      <c r="O1241" s="31">
        <v>48000</v>
      </c>
      <c r="P1241" s="31">
        <v>51900</v>
      </c>
      <c r="Q1241" s="36"/>
      <c r="R1241" s="36">
        <v>53600</v>
      </c>
      <c r="S1241" s="142">
        <v>56200</v>
      </c>
      <c r="T1241" s="143">
        <v>65900</v>
      </c>
      <c r="U1241" s="143">
        <v>72000</v>
      </c>
      <c r="V1241" s="143"/>
      <c r="W1241" s="37">
        <v>140100</v>
      </c>
      <c r="X1241" s="37">
        <v>151600</v>
      </c>
      <c r="Y1241" s="37">
        <v>168200</v>
      </c>
      <c r="Z1241" s="37">
        <v>177300</v>
      </c>
      <c r="AA1241" s="37"/>
      <c r="AB1241" s="37">
        <v>188100</v>
      </c>
      <c r="AC1241" s="37">
        <v>199500</v>
      </c>
      <c r="AD1241" s="37"/>
      <c r="AE1241" s="3"/>
      <c r="AF1241" s="3"/>
      <c r="AG1241" s="3"/>
      <c r="AH1241" s="3"/>
      <c r="AI1241" s="3"/>
      <c r="AJ1241" s="3"/>
      <c r="AK1241" s="3"/>
      <c r="AL1241" s="3"/>
      <c r="AO1241" s="1" t="str">
        <f t="shared" si="286"/>
        <v/>
      </c>
      <c r="AP1241" s="50"/>
      <c r="AQ1241" s="50" t="str">
        <f t="shared" si="287"/>
        <v/>
      </c>
      <c r="AR1241" s="50"/>
      <c r="AS1241" s="1" t="str">
        <f t="shared" si="288"/>
        <v/>
      </c>
      <c r="AU1241" s="1" t="str">
        <f t="shared" si="289"/>
        <v/>
      </c>
      <c r="AW1241" s="1" t="str">
        <f t="shared" si="290"/>
        <v/>
      </c>
      <c r="AY1241" s="1" t="str">
        <f t="shared" si="291"/>
        <v/>
      </c>
      <c r="BA1241" s="1" t="str">
        <f t="shared" si="292"/>
        <v/>
      </c>
      <c r="BC1241" s="1" t="str">
        <f t="shared" si="293"/>
        <v/>
      </c>
    </row>
    <row r="1242" spans="1:55" hidden="1">
      <c r="C1242" s="1" t="str">
        <f t="shared" si="294"/>
        <v/>
      </c>
      <c r="E1242" s="1" t="str">
        <f t="shared" si="295"/>
        <v/>
      </c>
      <c r="F1242" s="30">
        <v>97300</v>
      </c>
      <c r="G1242" s="35">
        <v>114000</v>
      </c>
      <c r="H1242" s="31">
        <v>86800</v>
      </c>
      <c r="I1242" s="30">
        <v>136500</v>
      </c>
      <c r="J1242" s="30"/>
      <c r="K1242" s="31">
        <v>45700</v>
      </c>
      <c r="L1242" s="31"/>
      <c r="M1242" s="31">
        <v>46100</v>
      </c>
      <c r="N1242" s="30">
        <v>47100</v>
      </c>
      <c r="O1242" s="31">
        <v>49400</v>
      </c>
      <c r="P1242" s="31">
        <v>53500</v>
      </c>
      <c r="Q1242" s="36"/>
      <c r="R1242" s="36">
        <v>55200</v>
      </c>
      <c r="S1242" s="142">
        <v>57900</v>
      </c>
      <c r="T1242" s="143">
        <v>67900</v>
      </c>
      <c r="U1242" s="143">
        <v>74200</v>
      </c>
      <c r="V1242" s="143"/>
      <c r="W1242" s="37">
        <v>144300</v>
      </c>
      <c r="X1242" s="37">
        <v>156100</v>
      </c>
      <c r="Y1242" s="37">
        <v>173200</v>
      </c>
      <c r="Z1242" s="37">
        <v>182600</v>
      </c>
      <c r="AA1242" s="37"/>
      <c r="AB1242" s="37">
        <v>193700</v>
      </c>
      <c r="AC1242" s="31"/>
      <c r="AD1242" s="31"/>
      <c r="AE1242" s="3"/>
      <c r="AF1242" s="3"/>
      <c r="AG1242" s="3"/>
      <c r="AH1242" s="3"/>
      <c r="AI1242" s="3"/>
      <c r="AJ1242" s="3"/>
      <c r="AK1242" s="3"/>
      <c r="AL1242" s="3"/>
      <c r="AO1242" s="1" t="str">
        <f t="shared" si="286"/>
        <v/>
      </c>
      <c r="AP1242" s="50"/>
      <c r="AQ1242" s="50" t="str">
        <f t="shared" si="287"/>
        <v/>
      </c>
      <c r="AR1242" s="50"/>
      <c r="AS1242" s="1" t="str">
        <f t="shared" si="288"/>
        <v/>
      </c>
      <c r="AU1242" s="1" t="str">
        <f t="shared" si="289"/>
        <v/>
      </c>
      <c r="AW1242" s="1" t="str">
        <f t="shared" si="290"/>
        <v/>
      </c>
      <c r="AY1242" s="1" t="str">
        <f t="shared" si="291"/>
        <v/>
      </c>
      <c r="BA1242" s="1" t="str">
        <f t="shared" si="292"/>
        <v/>
      </c>
      <c r="BC1242" s="1" t="str">
        <f t="shared" si="293"/>
        <v/>
      </c>
    </row>
    <row r="1243" spans="1:55" hidden="1">
      <c r="C1243" s="1" t="str">
        <f t="shared" si="294"/>
        <v/>
      </c>
      <c r="E1243" s="1" t="str">
        <f t="shared" si="295"/>
        <v/>
      </c>
      <c r="F1243" s="30">
        <v>100200</v>
      </c>
      <c r="G1243" s="35">
        <v>117400</v>
      </c>
      <c r="H1243" s="30">
        <v>89400</v>
      </c>
      <c r="I1243" s="37">
        <v>140600</v>
      </c>
      <c r="J1243" s="37"/>
      <c r="K1243" s="31">
        <v>47100</v>
      </c>
      <c r="L1243" s="31"/>
      <c r="M1243" s="31">
        <v>47500</v>
      </c>
      <c r="N1243" s="34">
        <v>48500</v>
      </c>
      <c r="O1243" s="31">
        <v>50900</v>
      </c>
      <c r="P1243" s="31">
        <v>55100</v>
      </c>
      <c r="Q1243" s="36"/>
      <c r="R1243" s="36">
        <v>56900</v>
      </c>
      <c r="S1243" s="142">
        <v>59600</v>
      </c>
      <c r="T1243" s="143">
        <v>69900</v>
      </c>
      <c r="U1243" s="143">
        <v>76400</v>
      </c>
      <c r="V1243" s="143"/>
      <c r="W1243" s="37">
        <v>148600</v>
      </c>
      <c r="X1243" s="37">
        <v>160800</v>
      </c>
      <c r="Y1243" s="30">
        <v>178400</v>
      </c>
      <c r="Z1243" s="30">
        <v>188100</v>
      </c>
      <c r="AA1243" s="30"/>
      <c r="AB1243" s="30">
        <v>199500</v>
      </c>
      <c r="AC1243" s="31"/>
      <c r="AD1243" s="31"/>
      <c r="AE1243" s="3"/>
      <c r="AF1243" s="3"/>
      <c r="AG1243" s="3"/>
      <c r="AH1243" s="3"/>
      <c r="AI1243" s="3"/>
      <c r="AJ1243" s="3"/>
      <c r="AK1243" s="3"/>
      <c r="AL1243" s="3"/>
      <c r="AO1243" s="1" t="str">
        <f t="shared" si="286"/>
        <v/>
      </c>
      <c r="AP1243" s="50"/>
      <c r="AQ1243" s="50" t="str">
        <f t="shared" si="287"/>
        <v/>
      </c>
      <c r="AR1243" s="50"/>
      <c r="AS1243" s="1" t="str">
        <f t="shared" si="288"/>
        <v/>
      </c>
      <c r="AU1243" s="1" t="str">
        <f t="shared" si="289"/>
        <v/>
      </c>
      <c r="AW1243" s="1" t="str">
        <f t="shared" si="290"/>
        <v/>
      </c>
      <c r="AY1243" s="1" t="str">
        <f t="shared" si="291"/>
        <v/>
      </c>
      <c r="BA1243" s="1" t="str">
        <f t="shared" si="292"/>
        <v/>
      </c>
      <c r="BC1243" s="1" t="str">
        <f t="shared" si="293"/>
        <v/>
      </c>
    </row>
    <row r="1244" spans="1:55" hidden="1">
      <c r="C1244" s="1" t="str">
        <f t="shared" si="294"/>
        <v/>
      </c>
      <c r="E1244" s="1" t="str">
        <f t="shared" si="295"/>
        <v/>
      </c>
      <c r="F1244" s="30">
        <v>103200</v>
      </c>
      <c r="G1244" s="35">
        <v>120900</v>
      </c>
      <c r="H1244" s="30">
        <v>92100</v>
      </c>
      <c r="I1244" s="37">
        <v>144800</v>
      </c>
      <c r="J1244" s="37"/>
      <c r="K1244" s="31">
        <v>48500</v>
      </c>
      <c r="L1244" s="31"/>
      <c r="M1244" s="31">
        <v>48900</v>
      </c>
      <c r="N1244" s="34">
        <v>50000</v>
      </c>
      <c r="O1244" s="31">
        <v>52400</v>
      </c>
      <c r="P1244" s="31">
        <v>56800</v>
      </c>
      <c r="Q1244" s="36"/>
      <c r="R1244" s="36">
        <v>58600</v>
      </c>
      <c r="S1244" s="142">
        <v>61400</v>
      </c>
      <c r="T1244" s="143">
        <v>72000</v>
      </c>
      <c r="U1244" s="143">
        <v>78700</v>
      </c>
      <c r="V1244" s="143"/>
      <c r="W1244" s="37">
        <v>153100</v>
      </c>
      <c r="X1244" s="37">
        <v>165600</v>
      </c>
      <c r="Y1244" s="37">
        <v>183800</v>
      </c>
      <c r="Z1244" s="37">
        <v>193700</v>
      </c>
      <c r="AA1244" s="37"/>
      <c r="AB1244" s="37"/>
      <c r="AC1244" s="148"/>
      <c r="AD1244" s="148"/>
      <c r="AE1244" s="3"/>
      <c r="AF1244" s="3"/>
      <c r="AG1244" s="3"/>
      <c r="AH1244" s="3"/>
      <c r="AI1244" s="3"/>
      <c r="AJ1244" s="3"/>
      <c r="AK1244" s="3"/>
      <c r="AL1244" s="3"/>
      <c r="AO1244" s="1" t="str">
        <f t="shared" si="286"/>
        <v/>
      </c>
      <c r="AP1244" s="50"/>
      <c r="AQ1244" s="50" t="str">
        <f t="shared" si="287"/>
        <v/>
      </c>
      <c r="AR1244" s="50"/>
      <c r="AS1244" s="1" t="str">
        <f t="shared" si="288"/>
        <v/>
      </c>
      <c r="AU1244" s="1" t="str">
        <f t="shared" si="289"/>
        <v/>
      </c>
      <c r="AW1244" s="1" t="str">
        <f t="shared" si="290"/>
        <v/>
      </c>
      <c r="AY1244" s="1" t="str">
        <f t="shared" si="291"/>
        <v/>
      </c>
      <c r="BA1244" s="1" t="str">
        <f t="shared" si="292"/>
        <v/>
      </c>
      <c r="BC1244" s="1" t="str">
        <f t="shared" si="293"/>
        <v/>
      </c>
    </row>
    <row r="1245" spans="1:55" hidden="1">
      <c r="C1245" s="1" t="str">
        <f t="shared" si="294"/>
        <v/>
      </c>
      <c r="E1245" s="1" t="str">
        <f t="shared" si="295"/>
        <v/>
      </c>
      <c r="F1245" s="30">
        <v>106300</v>
      </c>
      <c r="G1245" s="145">
        <v>124500</v>
      </c>
      <c r="H1245" s="31">
        <v>94900</v>
      </c>
      <c r="I1245" s="37">
        <v>149100</v>
      </c>
      <c r="J1245" s="37"/>
      <c r="K1245" s="31">
        <v>50000</v>
      </c>
      <c r="L1245" s="31"/>
      <c r="M1245" s="31">
        <v>50400</v>
      </c>
      <c r="N1245" s="34">
        <v>51500</v>
      </c>
      <c r="O1245" s="30">
        <v>54000</v>
      </c>
      <c r="P1245" s="31">
        <v>58500</v>
      </c>
      <c r="Q1245" s="36"/>
      <c r="R1245" s="36">
        <v>60400</v>
      </c>
      <c r="S1245" s="142">
        <v>63200</v>
      </c>
      <c r="T1245" s="143">
        <v>74200</v>
      </c>
      <c r="U1245" s="143">
        <v>81100</v>
      </c>
      <c r="V1245" s="143"/>
      <c r="W1245" s="37">
        <v>157700</v>
      </c>
      <c r="X1245" s="37">
        <v>170600</v>
      </c>
      <c r="Y1245" s="30">
        <v>189300</v>
      </c>
      <c r="Z1245" s="30">
        <v>199500</v>
      </c>
      <c r="AA1245" s="30"/>
      <c r="AB1245" s="30"/>
      <c r="AC1245" s="148"/>
      <c r="AD1245" s="148"/>
      <c r="AE1245" s="3"/>
      <c r="AF1245" s="3"/>
      <c r="AG1245" s="3"/>
      <c r="AH1245" s="3"/>
      <c r="AI1245" s="3"/>
      <c r="AJ1245" s="3"/>
      <c r="AK1245" s="3"/>
      <c r="AL1245" s="3"/>
      <c r="AO1245" s="1" t="str">
        <f t="shared" si="286"/>
        <v/>
      </c>
      <c r="AP1245" s="50"/>
      <c r="AQ1245" s="50" t="str">
        <f t="shared" si="287"/>
        <v/>
      </c>
      <c r="AR1245" s="50"/>
      <c r="AS1245" s="1" t="str">
        <f t="shared" si="288"/>
        <v/>
      </c>
      <c r="AU1245" s="1" t="str">
        <f t="shared" si="289"/>
        <v/>
      </c>
      <c r="AW1245" s="1" t="str">
        <f t="shared" si="290"/>
        <v/>
      </c>
      <c r="AY1245" s="1" t="str">
        <f t="shared" si="291"/>
        <v/>
      </c>
      <c r="BA1245" s="1" t="str">
        <f t="shared" si="292"/>
        <v/>
      </c>
      <c r="BC1245" s="1" t="str">
        <f t="shared" si="293"/>
        <v/>
      </c>
    </row>
    <row r="1246" spans="1:55" hidden="1">
      <c r="C1246" s="1" t="str">
        <f t="shared" si="294"/>
        <v/>
      </c>
      <c r="E1246" s="1" t="str">
        <f t="shared" si="295"/>
        <v/>
      </c>
      <c r="F1246" s="30">
        <v>109500</v>
      </c>
      <c r="G1246" s="35">
        <v>128200</v>
      </c>
      <c r="H1246" s="30">
        <v>97700</v>
      </c>
      <c r="I1246" s="30">
        <v>153600</v>
      </c>
      <c r="J1246" s="30"/>
      <c r="K1246" s="31">
        <v>51500</v>
      </c>
      <c r="L1246" s="31"/>
      <c r="M1246" s="31">
        <v>51900</v>
      </c>
      <c r="N1246" s="34">
        <v>53000</v>
      </c>
      <c r="O1246" s="33">
        <v>55600</v>
      </c>
      <c r="P1246" s="31">
        <v>60300</v>
      </c>
      <c r="Q1246" s="36"/>
      <c r="R1246" s="36">
        <v>62200</v>
      </c>
      <c r="S1246" s="142">
        <v>65100</v>
      </c>
      <c r="T1246" s="143">
        <v>76400</v>
      </c>
      <c r="U1246" s="143">
        <v>83500</v>
      </c>
      <c r="V1246" s="143"/>
      <c r="W1246" s="37">
        <v>162400</v>
      </c>
      <c r="X1246" s="37">
        <v>175700</v>
      </c>
      <c r="Y1246" s="37">
        <v>195000</v>
      </c>
      <c r="Z1246" s="37"/>
      <c r="AA1246" s="37"/>
      <c r="AB1246" s="37"/>
      <c r="AC1246" s="148"/>
      <c r="AD1246" s="148"/>
      <c r="AE1246" s="3"/>
      <c r="AF1246" s="3"/>
      <c r="AG1246" s="3"/>
      <c r="AH1246" s="3"/>
      <c r="AI1246" s="3"/>
      <c r="AJ1246" s="3"/>
      <c r="AK1246" s="3"/>
      <c r="AL1246" s="3"/>
      <c r="AO1246" s="1" t="str">
        <f t="shared" si="286"/>
        <v/>
      </c>
      <c r="AP1246" s="50"/>
      <c r="AQ1246" s="50" t="str">
        <f t="shared" si="287"/>
        <v/>
      </c>
      <c r="AR1246" s="50"/>
      <c r="AS1246" s="1" t="str">
        <f t="shared" si="288"/>
        <v/>
      </c>
      <c r="AU1246" s="1" t="str">
        <f t="shared" si="289"/>
        <v/>
      </c>
      <c r="AW1246" s="1" t="str">
        <f t="shared" si="290"/>
        <v/>
      </c>
      <c r="AY1246" s="1" t="str">
        <f t="shared" si="291"/>
        <v/>
      </c>
      <c r="BA1246" s="1" t="str">
        <f t="shared" si="292"/>
        <v/>
      </c>
      <c r="BC1246" s="1" t="str">
        <f t="shared" si="293"/>
        <v/>
      </c>
    </row>
    <row r="1247" spans="1:55" hidden="1">
      <c r="A1247" s="3"/>
      <c r="B1247" s="3"/>
      <c r="C1247" s="1" t="str">
        <f t="shared" si="294"/>
        <v/>
      </c>
      <c r="D1247" s="3"/>
      <c r="E1247" s="1" t="str">
        <f t="shared" si="295"/>
        <v/>
      </c>
      <c r="F1247" s="34">
        <v>112800</v>
      </c>
      <c r="G1247" s="35">
        <v>132000</v>
      </c>
      <c r="H1247" s="30">
        <v>100600</v>
      </c>
      <c r="I1247" s="30">
        <v>158200</v>
      </c>
      <c r="J1247" s="30"/>
      <c r="K1247" s="31">
        <v>53000</v>
      </c>
      <c r="L1247" s="31"/>
      <c r="M1247" s="31">
        <v>53500</v>
      </c>
      <c r="N1247" s="34">
        <v>54600</v>
      </c>
      <c r="O1247" s="33">
        <v>57300</v>
      </c>
      <c r="P1247" s="31">
        <v>62100</v>
      </c>
      <c r="Q1247" s="36"/>
      <c r="R1247" s="36">
        <v>64100</v>
      </c>
      <c r="S1247" s="142">
        <v>67100</v>
      </c>
      <c r="T1247" s="143">
        <v>78700</v>
      </c>
      <c r="U1247" s="143">
        <v>86000</v>
      </c>
      <c r="V1247" s="143"/>
      <c r="W1247" s="37">
        <v>167300</v>
      </c>
      <c r="X1247" s="37">
        <v>181000</v>
      </c>
      <c r="Y1247" s="31"/>
      <c r="Z1247" s="31"/>
      <c r="AA1247" s="31"/>
      <c r="AB1247" s="31"/>
      <c r="AC1247" s="148"/>
      <c r="AD1247" s="148"/>
      <c r="AE1247" s="3"/>
      <c r="AF1247" s="3"/>
      <c r="AG1247" s="3"/>
      <c r="AH1247" s="3"/>
      <c r="AI1247" s="3"/>
      <c r="AJ1247" s="3"/>
      <c r="AK1247" s="3"/>
      <c r="AL1247" s="3"/>
      <c r="AO1247" s="1" t="str">
        <f t="shared" si="286"/>
        <v/>
      </c>
      <c r="AP1247" s="50"/>
      <c r="AQ1247" s="50" t="str">
        <f t="shared" si="287"/>
        <v/>
      </c>
      <c r="AR1247" s="50"/>
      <c r="AS1247" s="1" t="str">
        <f t="shared" si="288"/>
        <v/>
      </c>
      <c r="AU1247" s="1" t="str">
        <f t="shared" si="289"/>
        <v/>
      </c>
      <c r="AW1247" s="1" t="str">
        <f t="shared" si="290"/>
        <v/>
      </c>
      <c r="AY1247" s="1" t="str">
        <f t="shared" si="291"/>
        <v/>
      </c>
      <c r="BA1247" s="1" t="str">
        <f t="shared" si="292"/>
        <v/>
      </c>
      <c r="BC1247" s="1" t="str">
        <f t="shared" si="293"/>
        <v/>
      </c>
    </row>
    <row r="1248" spans="1:55" hidden="1">
      <c r="A1248" s="3"/>
      <c r="B1248" s="3"/>
      <c r="C1248" s="1" t="str">
        <f t="shared" si="294"/>
        <v/>
      </c>
      <c r="D1248" s="3"/>
      <c r="E1248" s="1" t="str">
        <f t="shared" si="295"/>
        <v/>
      </c>
      <c r="F1248" s="30">
        <v>116200</v>
      </c>
      <c r="G1248" s="35">
        <v>136000</v>
      </c>
      <c r="H1248" s="30">
        <v>103600</v>
      </c>
      <c r="I1248" s="37">
        <v>162900</v>
      </c>
      <c r="J1248" s="37"/>
      <c r="K1248" s="31">
        <v>54600</v>
      </c>
      <c r="L1248" s="31"/>
      <c r="M1248" s="31">
        <v>55100</v>
      </c>
      <c r="N1248" s="31">
        <v>56200</v>
      </c>
      <c r="O1248" s="33">
        <v>59000</v>
      </c>
      <c r="P1248" s="31">
        <v>64000</v>
      </c>
      <c r="Q1248" s="36"/>
      <c r="R1248" s="36">
        <v>66000</v>
      </c>
      <c r="S1248" s="142">
        <v>69100</v>
      </c>
      <c r="T1248" s="143">
        <v>81100</v>
      </c>
      <c r="U1248" s="143">
        <v>88600</v>
      </c>
      <c r="V1248" s="143"/>
      <c r="W1248" s="37">
        <v>172300</v>
      </c>
      <c r="X1248" s="37">
        <v>186400</v>
      </c>
      <c r="Y1248" s="31"/>
      <c r="Z1248" s="31"/>
      <c r="AA1248" s="31"/>
      <c r="AB1248" s="31"/>
      <c r="AC1248" s="148"/>
      <c r="AD1248" s="148"/>
      <c r="AE1248" s="3"/>
      <c r="AF1248" s="3"/>
      <c r="AG1248" s="3"/>
      <c r="AH1248" s="3"/>
      <c r="AI1248" s="3"/>
      <c r="AJ1248" s="3"/>
      <c r="AK1248" s="3"/>
      <c r="AL1248" s="3"/>
      <c r="AO1248" s="1" t="str">
        <f t="shared" si="286"/>
        <v/>
      </c>
      <c r="AP1248" s="50"/>
      <c r="AQ1248" s="50" t="str">
        <f t="shared" si="287"/>
        <v/>
      </c>
      <c r="AR1248" s="50"/>
      <c r="AS1248" s="1" t="str">
        <f t="shared" si="288"/>
        <v/>
      </c>
      <c r="AU1248" s="1" t="str">
        <f t="shared" si="289"/>
        <v/>
      </c>
      <c r="AW1248" s="1" t="str">
        <f t="shared" si="290"/>
        <v/>
      </c>
      <c r="AY1248" s="1" t="str">
        <f t="shared" si="291"/>
        <v/>
      </c>
      <c r="BA1248" s="1" t="str">
        <f t="shared" si="292"/>
        <v/>
      </c>
      <c r="BC1248" s="1" t="str">
        <f t="shared" si="293"/>
        <v/>
      </c>
    </row>
    <row r="1249" spans="1:55" hidden="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N1249" s="50"/>
      <c r="AO1249" s="1" t="str">
        <f t="shared" si="286"/>
        <v/>
      </c>
      <c r="AP1249" s="50"/>
      <c r="AQ1249" s="50" t="str">
        <f t="shared" si="287"/>
        <v/>
      </c>
      <c r="AS1249" s="1" t="str">
        <f t="shared" si="288"/>
        <v/>
      </c>
      <c r="AU1249" s="1" t="str">
        <f t="shared" si="289"/>
        <v/>
      </c>
      <c r="AW1249" s="1" t="str">
        <f t="shared" si="290"/>
        <v/>
      </c>
      <c r="AY1249" s="1" t="str">
        <f t="shared" si="291"/>
        <v/>
      </c>
      <c r="BA1249" s="1" t="str">
        <f t="shared" si="292"/>
        <v/>
      </c>
      <c r="BC1249" s="1" t="str">
        <f t="shared" si="293"/>
        <v/>
      </c>
    </row>
    <row r="1250" spans="1:55" hidden="1"/>
  </sheetData>
  <sheetProtection sheet="1" formatCells="0" formatColumns="0" formatRows="0" insertColumns="0" insertRows="0" insertHyperlinks="0" deleteColumns="0" deleteRows="0" sort="0" autoFilter="0" pivotTables="0"/>
  <mergeCells count="122">
    <mergeCell ref="BF37:BK37"/>
    <mergeCell ref="BM37:BR37"/>
    <mergeCell ref="BT37:BY37"/>
    <mergeCell ref="CA37:CF37"/>
    <mergeCell ref="G1160:H1160"/>
    <mergeCell ref="K1206:U1206"/>
    <mergeCell ref="W1206:AD1206"/>
    <mergeCell ref="AE1206:AI1206"/>
    <mergeCell ref="G1207:H1207"/>
    <mergeCell ref="K1112:U1112"/>
    <mergeCell ref="W1112:AD1112"/>
    <mergeCell ref="AE1112:AI1112"/>
    <mergeCell ref="G1113:H1113"/>
    <mergeCell ref="K1159:U1159"/>
    <mergeCell ref="W1159:AD1159"/>
    <mergeCell ref="AE1159:AI1159"/>
    <mergeCell ref="G1019:H1019"/>
    <mergeCell ref="K1065:U1065"/>
    <mergeCell ref="W1065:AD1065"/>
    <mergeCell ref="AE1065:AI1065"/>
    <mergeCell ref="G1066:H1066"/>
    <mergeCell ref="K971:U971"/>
    <mergeCell ref="W971:AD971"/>
    <mergeCell ref="AE971:AI971"/>
    <mergeCell ref="G972:H972"/>
    <mergeCell ref="K1018:U1018"/>
    <mergeCell ref="W1018:AD1018"/>
    <mergeCell ref="AE1018:AI1018"/>
    <mergeCell ref="G874:H874"/>
    <mergeCell ref="K922:U922"/>
    <mergeCell ref="W922:AD922"/>
    <mergeCell ref="AE922:AI922"/>
    <mergeCell ref="G923:H923"/>
    <mergeCell ref="K824:U824"/>
    <mergeCell ref="W824:AD824"/>
    <mergeCell ref="AE824:AI824"/>
    <mergeCell ref="G825:H825"/>
    <mergeCell ref="K873:U873"/>
    <mergeCell ref="W873:AD873"/>
    <mergeCell ref="AE873:AI873"/>
    <mergeCell ref="G727:H727"/>
    <mergeCell ref="K775:U775"/>
    <mergeCell ref="W775:AD775"/>
    <mergeCell ref="AE775:AI775"/>
    <mergeCell ref="G776:H776"/>
    <mergeCell ref="K677:U677"/>
    <mergeCell ref="W677:AD677"/>
    <mergeCell ref="AE677:AI677"/>
    <mergeCell ref="G678:H678"/>
    <mergeCell ref="K726:U726"/>
    <mergeCell ref="W726:AD726"/>
    <mergeCell ref="AE726:AI726"/>
    <mergeCell ref="G580:H580"/>
    <mergeCell ref="K628:U628"/>
    <mergeCell ref="W628:AD628"/>
    <mergeCell ref="AE628:AI628"/>
    <mergeCell ref="G629:H629"/>
    <mergeCell ref="K530:U530"/>
    <mergeCell ref="W530:AD530"/>
    <mergeCell ref="AE530:AI530"/>
    <mergeCell ref="G531:H531"/>
    <mergeCell ref="K579:U579"/>
    <mergeCell ref="W579:AD579"/>
    <mergeCell ref="AE579:AI579"/>
    <mergeCell ref="G433:H433"/>
    <mergeCell ref="K481:U481"/>
    <mergeCell ref="W481:AD481"/>
    <mergeCell ref="AE481:AI481"/>
    <mergeCell ref="G482:H482"/>
    <mergeCell ref="K383:U383"/>
    <mergeCell ref="W383:AD383"/>
    <mergeCell ref="AE383:AI383"/>
    <mergeCell ref="G384:H384"/>
    <mergeCell ref="K432:U432"/>
    <mergeCell ref="W432:AD432"/>
    <mergeCell ref="AE432:AI432"/>
    <mergeCell ref="G286:H286"/>
    <mergeCell ref="K334:U334"/>
    <mergeCell ref="W334:AD334"/>
    <mergeCell ref="AE334:AI334"/>
    <mergeCell ref="G335:H335"/>
    <mergeCell ref="G237:H237"/>
    <mergeCell ref="K285:U285"/>
    <mergeCell ref="W285:AD285"/>
    <mergeCell ref="AE285:AI285"/>
    <mergeCell ref="G139:H139"/>
    <mergeCell ref="K187:U187"/>
    <mergeCell ref="W187:AD187"/>
    <mergeCell ref="AE187:AI187"/>
    <mergeCell ref="G188:H188"/>
    <mergeCell ref="K138:U138"/>
    <mergeCell ref="W138:AD138"/>
    <mergeCell ref="AE138:AI138"/>
    <mergeCell ref="AR4:AT4"/>
    <mergeCell ref="C2:K2"/>
    <mergeCell ref="G41:H41"/>
    <mergeCell ref="D4:G4"/>
    <mergeCell ref="H4:I4"/>
    <mergeCell ref="K236:U236"/>
    <mergeCell ref="W236:AD236"/>
    <mergeCell ref="AE236:AI236"/>
    <mergeCell ref="K40:U40"/>
    <mergeCell ref="W40:AD40"/>
    <mergeCell ref="AE40:AI40"/>
    <mergeCell ref="F5:G5"/>
    <mergeCell ref="H5:I5"/>
    <mergeCell ref="K89:U89"/>
    <mergeCell ref="W89:AD89"/>
    <mergeCell ref="AE89:AI89"/>
    <mergeCell ref="G90:H90"/>
    <mergeCell ref="AK7:AR7"/>
    <mergeCell ref="C1:L1"/>
    <mergeCell ref="AK13:AR13"/>
    <mergeCell ref="A5:B5"/>
    <mergeCell ref="AP29:AU29"/>
    <mergeCell ref="AQ26:AT26"/>
    <mergeCell ref="AQ27:AT27"/>
    <mergeCell ref="AP28:AU28"/>
    <mergeCell ref="AQ24:AT24"/>
    <mergeCell ref="AQ25:AT25"/>
    <mergeCell ref="J4:L4"/>
    <mergeCell ref="J5:L5"/>
  </mergeCells>
  <conditionalFormatting sqref="S48">
    <cfRule type="colorScale" priority="75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41:S82">
    <cfRule type="colorScale" priority="74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41:S42 K43:O82 R43:S82">
    <cfRule type="colorScale" priority="74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41:AB82">
    <cfRule type="colorScale" priority="74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41:AB82">
    <cfRule type="colorScale" priority="74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41:AG65">
    <cfRule type="colorScale" priority="74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41:AG65">
    <cfRule type="colorScale" priority="74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41:J82">
    <cfRule type="colorScale" priority="74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41:J82">
    <cfRule type="colorScale" priority="74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49">
    <cfRule type="colorScale" priority="74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64:F82">
    <cfRule type="colorScale" priority="74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64:F82">
    <cfRule type="colorScale" priority="73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64:G82">
    <cfRule type="colorScale" priority="73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64:G82">
    <cfRule type="colorScale" priority="73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48:V48">
    <cfRule type="colorScale" priority="73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41:V82">
    <cfRule type="colorScale" priority="73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41:V42 N43:R82 T43:V82">
    <cfRule type="colorScale" priority="73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41:AD82">
    <cfRule type="colorScale" priority="73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41:AD82">
    <cfRule type="colorScale" priority="73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41:AI65">
    <cfRule type="colorScale" priority="73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41:AI65">
    <cfRule type="colorScale" priority="73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41:M82">
    <cfRule type="colorScale" priority="72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41:M82">
    <cfRule type="colorScale" priority="72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49:V49">
    <cfRule type="colorScale" priority="72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64:H82">
    <cfRule type="colorScale" priority="72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64:H82">
    <cfRule type="colorScale" priority="72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64:G82">
    <cfRule type="colorScale" priority="72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64:G82">
    <cfRule type="colorScale" priority="72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64:J82">
    <cfRule type="colorScale" priority="72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64:J82">
    <cfRule type="colorScale" priority="72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97">
    <cfRule type="colorScale" priority="72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90:S131">
    <cfRule type="colorScale" priority="71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90:S91 K92:O131 R92:S131">
    <cfRule type="colorScale" priority="71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90:AB131">
    <cfRule type="colorScale" priority="71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90:AB131">
    <cfRule type="colorScale" priority="71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90:AG114">
    <cfRule type="colorScale" priority="71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90:AG114">
    <cfRule type="colorScale" priority="71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90:J131">
    <cfRule type="colorScale" priority="71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90:J131">
    <cfRule type="colorScale" priority="71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98">
    <cfRule type="colorScale" priority="71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13:F131">
    <cfRule type="colorScale" priority="71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13:F131">
    <cfRule type="colorScale" priority="70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113:G131">
    <cfRule type="colorScale" priority="70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113:G131">
    <cfRule type="colorScale" priority="70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97:V97">
    <cfRule type="colorScale" priority="70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90:V131">
    <cfRule type="colorScale" priority="70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90:V91 N92:R131 T92:V131">
    <cfRule type="colorScale" priority="70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90:AD131">
    <cfRule type="colorScale" priority="70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90:AD131">
    <cfRule type="colorScale" priority="70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90:AI114">
    <cfRule type="colorScale" priority="70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90:AI114">
    <cfRule type="colorScale" priority="70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90:M131">
    <cfRule type="colorScale" priority="69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90:M131">
    <cfRule type="colorScale" priority="69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98:V98">
    <cfRule type="colorScale" priority="69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13:H131">
    <cfRule type="colorScale" priority="69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13:H131">
    <cfRule type="colorScale" priority="69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113:G131">
    <cfRule type="colorScale" priority="69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113:G131">
    <cfRule type="colorScale" priority="69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113:J131">
    <cfRule type="colorScale" priority="69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113:J131">
    <cfRule type="colorScale" priority="69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46">
    <cfRule type="colorScale" priority="69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39:S180">
    <cfRule type="colorScale" priority="68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39:S140 K141:O180 R141:S180">
    <cfRule type="colorScale" priority="68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139:AB180">
    <cfRule type="colorScale" priority="68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139:AB180">
    <cfRule type="colorScale" priority="68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139:AG163">
    <cfRule type="colorScale" priority="68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139:AG163">
    <cfRule type="colorScale" priority="68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139:J180">
    <cfRule type="colorScale" priority="68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39:J180">
    <cfRule type="colorScale" priority="68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47">
    <cfRule type="colorScale" priority="68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62:F180">
    <cfRule type="colorScale" priority="68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62:F180">
    <cfRule type="colorScale" priority="67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162:G180">
    <cfRule type="colorScale" priority="67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162:G180">
    <cfRule type="colorScale" priority="67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46:V146">
    <cfRule type="colorScale" priority="67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39:V180">
    <cfRule type="colorScale" priority="67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39:V140 N141:R180 T141:V180">
    <cfRule type="colorScale" priority="67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139:AD180">
    <cfRule type="colorScale" priority="67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139:AD180">
    <cfRule type="colorScale" priority="67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139:AI163">
    <cfRule type="colorScale" priority="67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139:AI163">
    <cfRule type="colorScale" priority="67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139:M180">
    <cfRule type="colorScale" priority="66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39:M180">
    <cfRule type="colorScale" priority="66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47:V147">
    <cfRule type="colorScale" priority="66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62:H180">
    <cfRule type="colorScale" priority="66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62:H180">
    <cfRule type="colorScale" priority="66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162:G180">
    <cfRule type="colorScale" priority="66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162:G180">
    <cfRule type="colorScale" priority="66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162:J180">
    <cfRule type="colorScale" priority="66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162:J180">
    <cfRule type="colorScale" priority="66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95">
    <cfRule type="colorScale" priority="66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88:S229">
    <cfRule type="colorScale" priority="65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88:S189 K190:O229 R190:S229">
    <cfRule type="colorScale" priority="65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188:AB229">
    <cfRule type="colorScale" priority="65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188:AB229">
    <cfRule type="colorScale" priority="65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188:AG212">
    <cfRule type="colorScale" priority="65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188:AG212">
    <cfRule type="colorScale" priority="65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188:J229">
    <cfRule type="colorScale" priority="65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88:J229">
    <cfRule type="colorScale" priority="65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96">
    <cfRule type="colorScale" priority="65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211:F229">
    <cfRule type="colorScale" priority="65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211:F229">
    <cfRule type="colorScale" priority="64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211:G229">
    <cfRule type="colorScale" priority="64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211:G229">
    <cfRule type="colorScale" priority="64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95:V195">
    <cfRule type="colorScale" priority="64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88:V229">
    <cfRule type="colorScale" priority="64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88:V189 N190:R229 T190:V229">
    <cfRule type="colorScale" priority="64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188:AD229">
    <cfRule type="colorScale" priority="64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188:AD229">
    <cfRule type="colorScale" priority="64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188:AI212">
    <cfRule type="colorScale" priority="64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188:AI212">
    <cfRule type="colorScale" priority="64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188:M229">
    <cfRule type="colorScale" priority="63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88:M229">
    <cfRule type="colorScale" priority="63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96:V196">
    <cfRule type="colorScale" priority="63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211:H229">
    <cfRule type="colorScale" priority="63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211:H229">
    <cfRule type="colorScale" priority="63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211:G229">
    <cfRule type="colorScale" priority="63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211:G229">
    <cfRule type="colorScale" priority="63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211:J229">
    <cfRule type="colorScale" priority="63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211:J229">
    <cfRule type="colorScale" priority="63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244">
    <cfRule type="colorScale" priority="63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237:S278">
    <cfRule type="colorScale" priority="62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237:S238 K239:O278 R239:S278">
    <cfRule type="colorScale" priority="62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237:AB278">
    <cfRule type="colorScale" priority="62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237:AB278">
    <cfRule type="colorScale" priority="62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237:AG261">
    <cfRule type="colorScale" priority="62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237:AG261">
    <cfRule type="colorScale" priority="62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237:J278">
    <cfRule type="colorScale" priority="62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237:J278">
    <cfRule type="colorScale" priority="62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245">
    <cfRule type="colorScale" priority="62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260:F278">
    <cfRule type="colorScale" priority="62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260:F278">
    <cfRule type="colorScale" priority="61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260:G278">
    <cfRule type="colorScale" priority="61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260:G278">
    <cfRule type="colorScale" priority="61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244:V244">
    <cfRule type="colorScale" priority="61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237:V278">
    <cfRule type="colorScale" priority="61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237:V238 N239:R278 T239:V278">
    <cfRule type="colorScale" priority="61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237:AD278">
    <cfRule type="colorScale" priority="61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237:AD278">
    <cfRule type="colorScale" priority="61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237:AI261">
    <cfRule type="colorScale" priority="61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237:AI261">
    <cfRule type="colorScale" priority="61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237:M278">
    <cfRule type="colorScale" priority="60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237:M278">
    <cfRule type="colorScale" priority="60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245:V245">
    <cfRule type="colorScale" priority="60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260:H278">
    <cfRule type="colorScale" priority="60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260:H278">
    <cfRule type="colorScale" priority="60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260:G278">
    <cfRule type="colorScale" priority="60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260:G278">
    <cfRule type="colorScale" priority="60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260:J278">
    <cfRule type="colorScale" priority="60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260:J278">
    <cfRule type="colorScale" priority="60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293">
    <cfRule type="colorScale" priority="60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286:S327">
    <cfRule type="colorScale" priority="59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286:S287 K288:O327 R288:S327">
    <cfRule type="colorScale" priority="59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286:AB327">
    <cfRule type="colorScale" priority="59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286:AB327">
    <cfRule type="colorScale" priority="59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286:AG310">
    <cfRule type="colorScale" priority="59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286:AG310">
    <cfRule type="colorScale" priority="59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286:J327">
    <cfRule type="colorScale" priority="59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286:J327">
    <cfRule type="colorScale" priority="59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294">
    <cfRule type="colorScale" priority="59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309:F327">
    <cfRule type="colorScale" priority="59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309:F327">
    <cfRule type="colorScale" priority="58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309:G327">
    <cfRule type="colorScale" priority="58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309:G327">
    <cfRule type="colorScale" priority="58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293:V293">
    <cfRule type="colorScale" priority="58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286:V327">
    <cfRule type="colorScale" priority="58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286:V287 N288:R327 T288:V327">
    <cfRule type="colorScale" priority="58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286:AD327">
    <cfRule type="colorScale" priority="58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286:AD327">
    <cfRule type="colorScale" priority="58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286:AI310">
    <cfRule type="colorScale" priority="58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286:AI310">
    <cfRule type="colorScale" priority="58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286:M327">
    <cfRule type="colorScale" priority="57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286:M327">
    <cfRule type="colorScale" priority="57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294:V294">
    <cfRule type="colorScale" priority="57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309:H327">
    <cfRule type="colorScale" priority="57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309:H327">
    <cfRule type="colorScale" priority="57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309:G327">
    <cfRule type="colorScale" priority="57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309:G327">
    <cfRule type="colorScale" priority="57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309:J327">
    <cfRule type="colorScale" priority="57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309:J327">
    <cfRule type="colorScale" priority="57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342">
    <cfRule type="colorScale" priority="57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335:S376">
    <cfRule type="colorScale" priority="56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335:S336 K337:O376 R337:S376">
    <cfRule type="colorScale" priority="56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335:AB376">
    <cfRule type="colorScale" priority="56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335:AB376">
    <cfRule type="colorScale" priority="56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335:AG359">
    <cfRule type="colorScale" priority="56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335:AG359">
    <cfRule type="colorScale" priority="56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335:J376">
    <cfRule type="colorScale" priority="56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335:J376">
    <cfRule type="colorScale" priority="56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343">
    <cfRule type="colorScale" priority="56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358:F376">
    <cfRule type="colorScale" priority="56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358:F376">
    <cfRule type="colorScale" priority="55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358:G376">
    <cfRule type="colorScale" priority="55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358:G376">
    <cfRule type="colorScale" priority="55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342:V342">
    <cfRule type="colorScale" priority="55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335:V376">
    <cfRule type="colorScale" priority="55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335:V336 N337:R376 T337:V376">
    <cfRule type="colorScale" priority="55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335:AD376">
    <cfRule type="colorScale" priority="55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335:AD376">
    <cfRule type="colorScale" priority="55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335:AI359">
    <cfRule type="colorScale" priority="55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335:AI359">
    <cfRule type="colorScale" priority="55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335:M376">
    <cfRule type="colorScale" priority="54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335:M376">
    <cfRule type="colorScale" priority="54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343:V343">
    <cfRule type="colorScale" priority="54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358:H376">
    <cfRule type="colorScale" priority="54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358:H376">
    <cfRule type="colorScale" priority="54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358:G376">
    <cfRule type="colorScale" priority="54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358:G376">
    <cfRule type="colorScale" priority="54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358:J376">
    <cfRule type="colorScale" priority="54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358:J376">
    <cfRule type="colorScale" priority="54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391">
    <cfRule type="colorScale" priority="54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384:S425">
    <cfRule type="colorScale" priority="53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384:S385 K386:O425 R386:S425">
    <cfRule type="colorScale" priority="53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384:AB425">
    <cfRule type="colorScale" priority="53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384:AB425">
    <cfRule type="colorScale" priority="53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384:AG408">
    <cfRule type="colorScale" priority="53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384:AG408">
    <cfRule type="colorScale" priority="53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384:J425">
    <cfRule type="colorScale" priority="53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384:J425">
    <cfRule type="colorScale" priority="53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392">
    <cfRule type="colorScale" priority="53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407:F425">
    <cfRule type="colorScale" priority="53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407:F425">
    <cfRule type="colorScale" priority="52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407:G425">
    <cfRule type="colorScale" priority="52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407:G425">
    <cfRule type="colorScale" priority="52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391:V391">
    <cfRule type="colorScale" priority="52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384:V425">
    <cfRule type="colorScale" priority="52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384:V385 N386:R425 T386:V425">
    <cfRule type="colorScale" priority="52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384:AD425">
    <cfRule type="colorScale" priority="52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384:AD425">
    <cfRule type="colorScale" priority="52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384:AI408">
    <cfRule type="colorScale" priority="52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384:AI408">
    <cfRule type="colorScale" priority="52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384:M425">
    <cfRule type="colorScale" priority="51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384:M425">
    <cfRule type="colorScale" priority="51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392:V392">
    <cfRule type="colorScale" priority="51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407:H425">
    <cfRule type="colorScale" priority="51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407:H425">
    <cfRule type="colorScale" priority="51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407:G425">
    <cfRule type="colorScale" priority="51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407:G425">
    <cfRule type="colorScale" priority="51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407:J425">
    <cfRule type="colorScale" priority="51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407:J425">
    <cfRule type="colorScale" priority="51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440">
    <cfRule type="colorScale" priority="51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433:S474">
    <cfRule type="colorScale" priority="50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433:S434 K435:O474 R435:S474">
    <cfRule type="colorScale" priority="50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433:AB474">
    <cfRule type="colorScale" priority="50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433:AB474">
    <cfRule type="colorScale" priority="50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433:AG457">
    <cfRule type="colorScale" priority="50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433:AG457">
    <cfRule type="colorScale" priority="50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433:J474">
    <cfRule type="colorScale" priority="50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433:J474">
    <cfRule type="colorScale" priority="50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441">
    <cfRule type="colorScale" priority="50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456:F474">
    <cfRule type="colorScale" priority="50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456:F474">
    <cfRule type="colorScale" priority="49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456:G474">
    <cfRule type="colorScale" priority="49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456:G474">
    <cfRule type="colorScale" priority="49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440:V440">
    <cfRule type="colorScale" priority="49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433:V474">
    <cfRule type="colorScale" priority="49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433:V434 N435:R474 T435:V474">
    <cfRule type="colorScale" priority="49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433:AD474">
    <cfRule type="colorScale" priority="49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433:AD474">
    <cfRule type="colorScale" priority="49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433:AI457">
    <cfRule type="colorScale" priority="49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433:AI457">
    <cfRule type="colorScale" priority="49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433:M474">
    <cfRule type="colorScale" priority="48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433:M474">
    <cfRule type="colorScale" priority="48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441:V441">
    <cfRule type="colorScale" priority="48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456:H474">
    <cfRule type="colorScale" priority="48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456:H474">
    <cfRule type="colorScale" priority="48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456:G474">
    <cfRule type="colorScale" priority="48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456:G474">
    <cfRule type="colorScale" priority="48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456:J474">
    <cfRule type="colorScale" priority="48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456:J474">
    <cfRule type="colorScale" priority="48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489">
    <cfRule type="colorScale" priority="48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482:S523">
    <cfRule type="colorScale" priority="47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482:S483 K484:O523 R484:S523">
    <cfRule type="colorScale" priority="47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482:AB523">
    <cfRule type="colorScale" priority="47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482:AB523">
    <cfRule type="colorScale" priority="47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482:AG506">
    <cfRule type="colorScale" priority="47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482:AG506">
    <cfRule type="colorScale" priority="47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482:J523">
    <cfRule type="colorScale" priority="47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482:J523">
    <cfRule type="colorScale" priority="47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490">
    <cfRule type="colorScale" priority="47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505:F523">
    <cfRule type="colorScale" priority="47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505:F523">
    <cfRule type="colorScale" priority="46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505:G523">
    <cfRule type="colorScale" priority="46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505:G523">
    <cfRule type="colorScale" priority="46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489:V489">
    <cfRule type="colorScale" priority="46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482:V523">
    <cfRule type="colorScale" priority="46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482:V483 N484:R523 T484:V523">
    <cfRule type="colorScale" priority="46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482:AD523">
    <cfRule type="colorScale" priority="46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482:AD523">
    <cfRule type="colorScale" priority="46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482:AI506">
    <cfRule type="colorScale" priority="46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482:AI506">
    <cfRule type="colorScale" priority="46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482:M523">
    <cfRule type="colorScale" priority="45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482:M523">
    <cfRule type="colorScale" priority="45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490:V490">
    <cfRule type="colorScale" priority="45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505:H523">
    <cfRule type="colorScale" priority="45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505:H523">
    <cfRule type="colorScale" priority="45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505:G523">
    <cfRule type="colorScale" priority="45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505:G523">
    <cfRule type="colorScale" priority="45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505:J523">
    <cfRule type="colorScale" priority="45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505:J523">
    <cfRule type="colorScale" priority="45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538">
    <cfRule type="colorScale" priority="45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531:S572">
    <cfRule type="colorScale" priority="44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531:S532 K533:O572 R533:S572">
    <cfRule type="colorScale" priority="44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531:AB572">
    <cfRule type="colorScale" priority="44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531:AB572">
    <cfRule type="colorScale" priority="44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531:AG555">
    <cfRule type="colorScale" priority="44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531:AG555">
    <cfRule type="colorScale" priority="44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531:J572">
    <cfRule type="colorScale" priority="44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531:J572">
    <cfRule type="colorScale" priority="44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539">
    <cfRule type="colorScale" priority="44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554:F572">
    <cfRule type="colorScale" priority="44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554:F572">
    <cfRule type="colorScale" priority="43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554:G572">
    <cfRule type="colorScale" priority="43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554:G572">
    <cfRule type="colorScale" priority="43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538:V538">
    <cfRule type="colorScale" priority="43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531:V572">
    <cfRule type="colorScale" priority="43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531:V532 N533:R572 T533:V572">
    <cfRule type="colorScale" priority="43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531:AD572">
    <cfRule type="colorScale" priority="43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531:AD572">
    <cfRule type="colorScale" priority="43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531:AI555">
    <cfRule type="colorScale" priority="43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531:AI555">
    <cfRule type="colorScale" priority="43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531:M572">
    <cfRule type="colorScale" priority="42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531:M572">
    <cfRule type="colorScale" priority="42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539:V539">
    <cfRule type="colorScale" priority="42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554:H572">
    <cfRule type="colorScale" priority="42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554:H572">
    <cfRule type="colorScale" priority="42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554:G572">
    <cfRule type="colorScale" priority="42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554:G572">
    <cfRule type="colorScale" priority="42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554:J572">
    <cfRule type="colorScale" priority="42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554:J572">
    <cfRule type="colorScale" priority="42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587">
    <cfRule type="colorScale" priority="42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580:S621">
    <cfRule type="colorScale" priority="41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580:S581 K582:O621 R582:S621">
    <cfRule type="colorScale" priority="41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580:AB621">
    <cfRule type="colorScale" priority="41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580:AB621">
    <cfRule type="colorScale" priority="41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580:AG604">
    <cfRule type="colorScale" priority="41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580:AG604">
    <cfRule type="colorScale" priority="41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580:J621">
    <cfRule type="colorScale" priority="41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580:J621">
    <cfRule type="colorScale" priority="41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588">
    <cfRule type="colorScale" priority="41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603:F621">
    <cfRule type="colorScale" priority="41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603:F621">
    <cfRule type="colorScale" priority="40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603:G621">
    <cfRule type="colorScale" priority="40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603:G621">
    <cfRule type="colorScale" priority="40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587:V587">
    <cfRule type="colorScale" priority="40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580:V621">
    <cfRule type="colorScale" priority="40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580:V581 N582:R621 T582:V621">
    <cfRule type="colorScale" priority="40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580:AD621">
    <cfRule type="colorScale" priority="40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580:AD621">
    <cfRule type="colorScale" priority="40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580:AI604">
    <cfRule type="colorScale" priority="40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580:AI604">
    <cfRule type="colorScale" priority="40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580:M621">
    <cfRule type="colorScale" priority="39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580:M621">
    <cfRule type="colorScale" priority="39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588:V588">
    <cfRule type="colorScale" priority="39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603:H621">
    <cfRule type="colorScale" priority="39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603:H621">
    <cfRule type="colorScale" priority="39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603:G621">
    <cfRule type="colorScale" priority="39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603:G621">
    <cfRule type="colorScale" priority="39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603:J621">
    <cfRule type="colorScale" priority="39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603:J621">
    <cfRule type="colorScale" priority="39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636">
    <cfRule type="colorScale" priority="39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629:S670">
    <cfRule type="colorScale" priority="38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629:S630 K631:O670 R631:S670">
    <cfRule type="colorScale" priority="38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629:AB670">
    <cfRule type="colorScale" priority="38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629:AB670">
    <cfRule type="colorScale" priority="38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629:AG653">
    <cfRule type="colorScale" priority="38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629:AG653">
    <cfRule type="colorScale" priority="38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629:J670">
    <cfRule type="colorScale" priority="38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629:J670">
    <cfRule type="colorScale" priority="38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637">
    <cfRule type="colorScale" priority="38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652:F670">
    <cfRule type="colorScale" priority="38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652:F670">
    <cfRule type="colorScale" priority="37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652:G670">
    <cfRule type="colorScale" priority="37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652:G670">
    <cfRule type="colorScale" priority="37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636:V636">
    <cfRule type="colorScale" priority="37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629:V670">
    <cfRule type="colorScale" priority="37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629:V630 N631:R670 T631:V670">
    <cfRule type="colorScale" priority="37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629:AD670">
    <cfRule type="colorScale" priority="37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629:AD670">
    <cfRule type="colorScale" priority="37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629:AI653">
    <cfRule type="colorScale" priority="37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629:AI653">
    <cfRule type="colorScale" priority="37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629:M670">
    <cfRule type="colorScale" priority="36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629:M670">
    <cfRule type="colorScale" priority="36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637:V637">
    <cfRule type="colorScale" priority="36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652:H670">
    <cfRule type="colorScale" priority="36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652:H670">
    <cfRule type="colorScale" priority="36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652:G670">
    <cfRule type="colorScale" priority="36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652:G670">
    <cfRule type="colorScale" priority="36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652:J670">
    <cfRule type="colorScale" priority="36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652:J670">
    <cfRule type="colorScale" priority="36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685">
    <cfRule type="colorScale" priority="36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678:S719">
    <cfRule type="colorScale" priority="35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678:S679 K680:O719 R680:S719">
    <cfRule type="colorScale" priority="35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678:AB719">
    <cfRule type="colorScale" priority="35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678:AB719">
    <cfRule type="colorScale" priority="35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678:AG702">
    <cfRule type="colorScale" priority="35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678:AG702">
    <cfRule type="colorScale" priority="35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678:J719">
    <cfRule type="colorScale" priority="35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678:J719">
    <cfRule type="colorScale" priority="35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686">
    <cfRule type="colorScale" priority="35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701:F719">
    <cfRule type="colorScale" priority="35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701:F719">
    <cfRule type="colorScale" priority="34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701:G719">
    <cfRule type="colorScale" priority="34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701:G719">
    <cfRule type="colorScale" priority="34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685:V685">
    <cfRule type="colorScale" priority="34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678:V719">
    <cfRule type="colorScale" priority="34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678:V679 N680:R719 T680:V719">
    <cfRule type="colorScale" priority="34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678:AD719">
    <cfRule type="colorScale" priority="34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678:AD719">
    <cfRule type="colorScale" priority="34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678:AI702">
    <cfRule type="colorScale" priority="34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678:AI702">
    <cfRule type="colorScale" priority="34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678:M719">
    <cfRule type="colorScale" priority="33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678:M719">
    <cfRule type="colorScale" priority="33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686:V686">
    <cfRule type="colorScale" priority="33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701:H719">
    <cfRule type="colorScale" priority="33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701:H719">
    <cfRule type="colorScale" priority="33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701:G719">
    <cfRule type="colorScale" priority="33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701:G719">
    <cfRule type="colorScale" priority="33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701:J719">
    <cfRule type="colorScale" priority="33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701:J719">
    <cfRule type="colorScale" priority="33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734">
    <cfRule type="colorScale" priority="33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727:S768">
    <cfRule type="colorScale" priority="32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727:S728 K729:O768 R729:S768">
    <cfRule type="colorScale" priority="32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727:AB768">
    <cfRule type="colorScale" priority="32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727:AB768">
    <cfRule type="colorScale" priority="32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727:AG751">
    <cfRule type="colorScale" priority="32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727:AG751">
    <cfRule type="colorScale" priority="32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727:J768">
    <cfRule type="colorScale" priority="32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727:J768">
    <cfRule type="colorScale" priority="32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735">
    <cfRule type="colorScale" priority="32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750:F768">
    <cfRule type="colorScale" priority="32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750:F768">
    <cfRule type="colorScale" priority="31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750:G768">
    <cfRule type="colorScale" priority="31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750:G768">
    <cfRule type="colorScale" priority="31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734:V734">
    <cfRule type="colorScale" priority="31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727:V768">
    <cfRule type="colorScale" priority="31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727:V728 N729:R768 T729:V768">
    <cfRule type="colorScale" priority="31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727:AD768">
    <cfRule type="colorScale" priority="31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727:AD768">
    <cfRule type="colorScale" priority="31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727:AI751">
    <cfRule type="colorScale" priority="31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727:AI751">
    <cfRule type="colorScale" priority="31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727:M768">
    <cfRule type="colorScale" priority="30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727:M768">
    <cfRule type="colorScale" priority="30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735:V735">
    <cfRule type="colorScale" priority="30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750:H768">
    <cfRule type="colorScale" priority="30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750:H768">
    <cfRule type="colorScale" priority="30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750:G768">
    <cfRule type="colorScale" priority="30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750:G768">
    <cfRule type="colorScale" priority="30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750:J768">
    <cfRule type="colorScale" priority="30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750:J768">
    <cfRule type="colorScale" priority="30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783">
    <cfRule type="colorScale" priority="30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776:S817">
    <cfRule type="colorScale" priority="29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776:S777 K778:O817 R778:S817">
    <cfRule type="colorScale" priority="29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776:AB817">
    <cfRule type="colorScale" priority="29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776:AB817">
    <cfRule type="colorScale" priority="29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776:AG800">
    <cfRule type="colorScale" priority="29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776:AG800">
    <cfRule type="colorScale" priority="29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776:J817">
    <cfRule type="colorScale" priority="29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776:J817">
    <cfRule type="colorScale" priority="29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784">
    <cfRule type="colorScale" priority="29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799:F817">
    <cfRule type="colorScale" priority="29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799:F817">
    <cfRule type="colorScale" priority="28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799:G817">
    <cfRule type="colorScale" priority="28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799:G817">
    <cfRule type="colorScale" priority="28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783:V783">
    <cfRule type="colorScale" priority="28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776:V817">
    <cfRule type="colorScale" priority="28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776:V777 N778:R817 T778:V817">
    <cfRule type="colorScale" priority="28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776:AD817">
    <cfRule type="colorScale" priority="28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776:AD817">
    <cfRule type="colorScale" priority="28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776:AI800">
    <cfRule type="colorScale" priority="28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776:AI800">
    <cfRule type="colorScale" priority="28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776:M817">
    <cfRule type="colorScale" priority="27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776:M817">
    <cfRule type="colorScale" priority="27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784:V784">
    <cfRule type="colorScale" priority="27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799:H817">
    <cfRule type="colorScale" priority="27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799:H817">
    <cfRule type="colorScale" priority="27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799:G817">
    <cfRule type="colorScale" priority="27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799:G817">
    <cfRule type="colorScale" priority="27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799:J817">
    <cfRule type="colorScale" priority="27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799:J817">
    <cfRule type="colorScale" priority="27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832">
    <cfRule type="colorScale" priority="27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825:S866">
    <cfRule type="colorScale" priority="26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825:S826 K827:O866 R827:S866">
    <cfRule type="colorScale" priority="26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825:AB866">
    <cfRule type="colorScale" priority="26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825:AB866">
    <cfRule type="colorScale" priority="26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825:AG849">
    <cfRule type="colorScale" priority="26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825:AG849">
    <cfRule type="colorScale" priority="26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825:J866">
    <cfRule type="colorScale" priority="26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825:J866">
    <cfRule type="colorScale" priority="26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833">
    <cfRule type="colorScale" priority="26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848:F866">
    <cfRule type="colorScale" priority="26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848:F866">
    <cfRule type="colorScale" priority="25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848:G866">
    <cfRule type="colorScale" priority="25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848:G866">
    <cfRule type="colorScale" priority="25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832:V832">
    <cfRule type="colorScale" priority="25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825:V866">
    <cfRule type="colorScale" priority="25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825:V826 N827:R866 T827:V866">
    <cfRule type="colorScale" priority="25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825:AD866">
    <cfRule type="colorScale" priority="25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825:AD866">
    <cfRule type="colorScale" priority="25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825:AI849">
    <cfRule type="colorScale" priority="25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825:AI849">
    <cfRule type="colorScale" priority="25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825:M866">
    <cfRule type="colorScale" priority="24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825:M866">
    <cfRule type="colorScale" priority="24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833:V833">
    <cfRule type="colorScale" priority="24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848:H866">
    <cfRule type="colorScale" priority="24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848:H866">
    <cfRule type="colorScale" priority="24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848:G866">
    <cfRule type="colorScale" priority="24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848:G866">
    <cfRule type="colorScale" priority="24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848:J866">
    <cfRule type="colorScale" priority="24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848:J866">
    <cfRule type="colorScale" priority="24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881">
    <cfRule type="colorScale" priority="24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874:S915">
    <cfRule type="colorScale" priority="23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874:S875 K876:O915 R876:S915">
    <cfRule type="colorScale" priority="23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874:AB915">
    <cfRule type="colorScale" priority="23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874:AB915">
    <cfRule type="colorScale" priority="23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874:AG898">
    <cfRule type="colorScale" priority="23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874:AG898">
    <cfRule type="colorScale" priority="23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874:J915">
    <cfRule type="colorScale" priority="23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874:J915">
    <cfRule type="colorScale" priority="23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882">
    <cfRule type="colorScale" priority="23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897:F915">
    <cfRule type="colorScale" priority="23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897:F915">
    <cfRule type="colorScale" priority="22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897:G915">
    <cfRule type="colorScale" priority="22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897:G915">
    <cfRule type="colorScale" priority="22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881:V881">
    <cfRule type="colorScale" priority="22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874:V915">
    <cfRule type="colorScale" priority="22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874:V875 N876:R915 T876:V915">
    <cfRule type="colorScale" priority="22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874:AD915">
    <cfRule type="colorScale" priority="22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874:AD915">
    <cfRule type="colorScale" priority="22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874:AI898">
    <cfRule type="colorScale" priority="22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874:AI898">
    <cfRule type="colorScale" priority="22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874:M915">
    <cfRule type="colorScale" priority="21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874:M915">
    <cfRule type="colorScale" priority="21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882:V882">
    <cfRule type="colorScale" priority="21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897:H915">
    <cfRule type="colorScale" priority="21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897:H915">
    <cfRule type="colorScale" priority="21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897:G915">
    <cfRule type="colorScale" priority="21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897:G915">
    <cfRule type="colorScale" priority="21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897:J915">
    <cfRule type="colorScale" priority="21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897:J915">
    <cfRule type="colorScale" priority="21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930">
    <cfRule type="colorScale" priority="21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923:S964">
    <cfRule type="colorScale" priority="20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923:S924 K925:O964 R925:S964">
    <cfRule type="colorScale" priority="20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923:AB964">
    <cfRule type="colorScale" priority="20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923:AB964">
    <cfRule type="colorScale" priority="20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923:AG947">
    <cfRule type="colorScale" priority="20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923:AG947">
    <cfRule type="colorScale" priority="20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923:J964">
    <cfRule type="colorScale" priority="20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923:J964">
    <cfRule type="colorScale" priority="20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931">
    <cfRule type="colorScale" priority="20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946:F964">
    <cfRule type="colorScale" priority="20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946:F964">
    <cfRule type="colorScale" priority="19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946:G964">
    <cfRule type="colorScale" priority="19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946:G964">
    <cfRule type="colorScale" priority="19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930:V930">
    <cfRule type="colorScale" priority="19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923:V964">
    <cfRule type="colorScale" priority="19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923:V924 N925:R964 T925:V964">
    <cfRule type="colorScale" priority="19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923:AD964">
    <cfRule type="colorScale" priority="19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923:AD964">
    <cfRule type="colorScale" priority="19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923:AI947">
    <cfRule type="colorScale" priority="19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923:AI947">
    <cfRule type="colorScale" priority="19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923:M964">
    <cfRule type="colorScale" priority="18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923:M964">
    <cfRule type="colorScale" priority="18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931:V931">
    <cfRule type="colorScale" priority="18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946:H964">
    <cfRule type="colorScale" priority="18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946:H964">
    <cfRule type="colorScale" priority="18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946:G964">
    <cfRule type="colorScale" priority="18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946:G964">
    <cfRule type="colorScale" priority="18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946:J964">
    <cfRule type="colorScale" priority="18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946:J964">
    <cfRule type="colorScale" priority="18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979">
    <cfRule type="colorScale" priority="18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972:S1013">
    <cfRule type="colorScale" priority="17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972:S973 K974:O1013 R974:S1013">
    <cfRule type="colorScale" priority="17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972:AB1013">
    <cfRule type="colorScale" priority="17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972:AB1013">
    <cfRule type="colorScale" priority="17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972:AG996">
    <cfRule type="colorScale" priority="17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972:AG996">
    <cfRule type="colorScale" priority="17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972:J1013">
    <cfRule type="colorScale" priority="17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972:J1013">
    <cfRule type="colorScale" priority="17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980">
    <cfRule type="colorScale" priority="17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995:F1013">
    <cfRule type="colorScale" priority="17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995:F1013">
    <cfRule type="colorScale" priority="16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995:G1013">
    <cfRule type="colorScale" priority="16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995:G1013">
    <cfRule type="colorScale" priority="16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979:V979">
    <cfRule type="colorScale" priority="16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972:V1013">
    <cfRule type="colorScale" priority="16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972:V973 N974:R1013 T974:V1013">
    <cfRule type="colorScale" priority="16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972:AD1013">
    <cfRule type="colorScale" priority="16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972:AD1013">
    <cfRule type="colorScale" priority="16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972:AI996">
    <cfRule type="colorScale" priority="16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972:AI996">
    <cfRule type="colorScale" priority="16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972:M1013">
    <cfRule type="colorScale" priority="15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972:M1013">
    <cfRule type="colorScale" priority="15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980:V980">
    <cfRule type="colorScale" priority="15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995:H1013">
    <cfRule type="colorScale" priority="15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995:H1013">
    <cfRule type="colorScale" priority="15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995:G1013">
    <cfRule type="colorScale" priority="15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995:G1013">
    <cfRule type="colorScale" priority="15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995:J1013">
    <cfRule type="colorScale" priority="15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995:J1013">
    <cfRule type="colorScale" priority="15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026">
    <cfRule type="colorScale" priority="15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019:S1060">
    <cfRule type="colorScale" priority="14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019:S1020 K1021:O1060 R1021:S1060">
    <cfRule type="colorScale" priority="14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1019:AB1060">
    <cfRule type="colorScale" priority="14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1019:AB1060">
    <cfRule type="colorScale" priority="14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1019:AG1043">
    <cfRule type="colorScale" priority="14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1019:AG1043">
    <cfRule type="colorScale" priority="14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1019:J1060">
    <cfRule type="colorScale" priority="14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019:J1060">
    <cfRule type="colorScale" priority="14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027">
    <cfRule type="colorScale" priority="14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042:F1060">
    <cfRule type="colorScale" priority="14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042:F1060">
    <cfRule type="colorScale" priority="13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1042:G1060">
    <cfRule type="colorScale" priority="13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1042:G1060">
    <cfRule type="colorScale" priority="13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026:V1026">
    <cfRule type="colorScale" priority="13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019:V1060">
    <cfRule type="colorScale" priority="13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019:V1020 N1021:R1060 T1021:V1060">
    <cfRule type="colorScale" priority="13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1019:AD1060">
    <cfRule type="colorScale" priority="13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1019:AD1060">
    <cfRule type="colorScale" priority="13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1019:AI1043">
    <cfRule type="colorScale" priority="13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1019:AI1043">
    <cfRule type="colorScale" priority="13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1019:M1060">
    <cfRule type="colorScale" priority="12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019:M1060">
    <cfRule type="colorScale" priority="12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027:V1027">
    <cfRule type="colorScale" priority="12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042:H1060">
    <cfRule type="colorScale" priority="12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042:H1060">
    <cfRule type="colorScale" priority="12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1042:G1060">
    <cfRule type="colorScale" priority="12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1042:G1060">
    <cfRule type="colorScale" priority="12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1042:J1060">
    <cfRule type="colorScale" priority="12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1042:J1060">
    <cfRule type="colorScale" priority="12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073">
    <cfRule type="colorScale" priority="12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066:S1107">
    <cfRule type="colorScale" priority="11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066:S1067 K1068:O1107 R1068:S1107">
    <cfRule type="colorScale" priority="11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1066:AB1107">
    <cfRule type="colorScale" priority="11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1066:AB1107">
    <cfRule type="colorScale" priority="11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1066:AG1090">
    <cfRule type="colorScale" priority="11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1066:AG1090">
    <cfRule type="colorScale" priority="11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1066:J1107">
    <cfRule type="colorScale" priority="11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066:J1107">
    <cfRule type="colorScale" priority="11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074">
    <cfRule type="colorScale" priority="11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089:F1107">
    <cfRule type="colorScale" priority="11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089:F1107">
    <cfRule type="colorScale" priority="10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1089:G1107">
    <cfRule type="colorScale" priority="10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1089:G1107">
    <cfRule type="colorScale" priority="10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073:V1073">
    <cfRule type="colorScale" priority="10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066:V1107">
    <cfRule type="colorScale" priority="10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066:V1067 N1068:R1107 T1068:V1107">
    <cfRule type="colorScale" priority="10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1066:AD1107">
    <cfRule type="colorScale" priority="10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1066:AD1107">
    <cfRule type="colorScale" priority="10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1066:AI1090">
    <cfRule type="colorScale" priority="10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1066:AI1090">
    <cfRule type="colorScale" priority="10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1066:M1107">
    <cfRule type="colorScale" priority="9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066:M1107">
    <cfRule type="colorScale" priority="9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074:V1074">
    <cfRule type="colorScale" priority="9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089:H1107">
    <cfRule type="colorScale" priority="9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089:H1107">
    <cfRule type="colorScale" priority="9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1089:G1107">
    <cfRule type="colorScale" priority="9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1089:G1107">
    <cfRule type="colorScale" priority="9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1089:J1107">
    <cfRule type="colorScale" priority="9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1089:J1107">
    <cfRule type="colorScale" priority="9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120">
    <cfRule type="colorScale" priority="9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113:S1154">
    <cfRule type="colorScale" priority="8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113:S1114 K1115:O1154 R1115:S1154">
    <cfRule type="colorScale" priority="8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1113:AB1154">
    <cfRule type="colorScale" priority="8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1113:AB1154">
    <cfRule type="colorScale" priority="8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1113:AG1137">
    <cfRule type="colorScale" priority="8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1113:AG1137">
    <cfRule type="colorScale" priority="8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1113:J1154">
    <cfRule type="colorScale" priority="8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113:J1154">
    <cfRule type="colorScale" priority="8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121">
    <cfRule type="colorScale" priority="8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136:F1154">
    <cfRule type="colorScale" priority="8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136:F1154">
    <cfRule type="colorScale" priority="7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1136:G1154">
    <cfRule type="colorScale" priority="7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1136:G1154">
    <cfRule type="colorScale" priority="7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120:V1120">
    <cfRule type="colorScale" priority="7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113:V1154">
    <cfRule type="colorScale" priority="7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113:V1114 N1115:R1154 T1115:V1154">
    <cfRule type="colorScale" priority="7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1113:AD1154">
    <cfRule type="colorScale" priority="7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1113:AD1154">
    <cfRule type="colorScale" priority="7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1113:AI1137">
    <cfRule type="colorScale" priority="7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1113:AI1137">
    <cfRule type="colorScale" priority="7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1113:M1154">
    <cfRule type="colorScale" priority="6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113:M1154">
    <cfRule type="colorScale" priority="6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121:V1121">
    <cfRule type="colorScale" priority="6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136:H1154">
    <cfRule type="colorScale" priority="6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136:H1154">
    <cfRule type="colorScale" priority="6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1136:G1154">
    <cfRule type="colorScale" priority="6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1136:G1154">
    <cfRule type="colorScale" priority="6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1136:J1154">
    <cfRule type="colorScale" priority="6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1136:J1154">
    <cfRule type="colorScale" priority="6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167">
    <cfRule type="colorScale" priority="6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160:S1201">
    <cfRule type="colorScale" priority="5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160:S1161 K1162:O1201 R1162:S1201">
    <cfRule type="colorScale" priority="5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1160:AB1201">
    <cfRule type="colorScale" priority="5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1160:AB1201">
    <cfRule type="colorScale" priority="5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1160:AG1184">
    <cfRule type="colorScale" priority="5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1160:AG1184">
    <cfRule type="colorScale" priority="5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1160:J1201">
    <cfRule type="colorScale" priority="5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160:J1201">
    <cfRule type="colorScale" priority="5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168">
    <cfRule type="colorScale" priority="5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183:F1201">
    <cfRule type="colorScale" priority="5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183:F1201">
    <cfRule type="colorScale" priority="4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1183:G1201">
    <cfRule type="colorScale" priority="4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1183:G1201">
    <cfRule type="colorScale" priority="4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167:V1167">
    <cfRule type="colorScale" priority="4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160:V1201">
    <cfRule type="colorScale" priority="4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160:V1161 N1162:R1201 T1162:V1201">
    <cfRule type="colorScale" priority="4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1160:AD1201">
    <cfRule type="colorScale" priority="4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1160:AD1201">
    <cfRule type="colorScale" priority="4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1160:AI1184">
    <cfRule type="colorScale" priority="4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1160:AI1184">
    <cfRule type="colorScale" priority="4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1160:M1201">
    <cfRule type="colorScale" priority="3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160:M1201">
    <cfRule type="colorScale" priority="3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168:V1168">
    <cfRule type="colorScale" priority="3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183:H1201">
    <cfRule type="colorScale" priority="3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183:H1201">
    <cfRule type="colorScale" priority="3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1183:G1201">
    <cfRule type="colorScale" priority="3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1183:G1201">
    <cfRule type="colorScale" priority="3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1183:J1201">
    <cfRule type="colorScale" priority="3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1183:J1201">
    <cfRule type="colorScale" priority="3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214">
    <cfRule type="colorScale" priority="3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207:S1248">
    <cfRule type="colorScale" priority="2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207:S1208 K1209:O1248 R1209:S1248">
    <cfRule type="colorScale" priority="2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T1207:AB1248">
    <cfRule type="colorScale" priority="2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T1207:AB1248">
    <cfRule type="colorScale" priority="2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C1207:AG1231">
    <cfRule type="colorScale" priority="2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C1207:AG1231">
    <cfRule type="colorScale" priority="2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H1207:J1248">
    <cfRule type="colorScale" priority="2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207:J1248">
    <cfRule type="colorScale" priority="2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S1215">
    <cfRule type="colorScale" priority="2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230:F1248">
    <cfRule type="colorScale" priority="2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E1230:F1248">
    <cfRule type="colorScale" priority="1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1230:G1248">
    <cfRule type="colorScale" priority="1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1230:G1248">
    <cfRule type="colorScale" priority="1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214:V1214">
    <cfRule type="colorScale" priority="1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207:V1248">
    <cfRule type="colorScale" priority="1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N1207:V1208 N1209:R1248 T1209:V1248">
    <cfRule type="colorScale" priority="1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1207:AD1248">
    <cfRule type="colorScale" priority="1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W1207:AD1248">
    <cfRule type="colorScale" priority="1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E1207:AI1231">
    <cfRule type="colorScale" priority="1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AE1207:AI1231">
    <cfRule type="colorScale" priority="1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K1207:M1248">
    <cfRule type="colorScale" priority="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K1207:M1248">
    <cfRule type="colorScale" priority="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U1215:V1215">
    <cfRule type="colorScale" priority="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230:H1248">
    <cfRule type="colorScale" priority="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H1230:H1248">
    <cfRule type="colorScale" priority="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1230:G1248">
    <cfRule type="colorScale" priority="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F1230:G1248">
    <cfRule type="colorScale" priority="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I1230:J1248">
    <cfRule type="colorScale" priority="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I1230:J1248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dataValidations xWindow="177" yWindow="713" count="12">
    <dataValidation type="list" allowBlank="1" showInputMessage="1" showErrorMessage="1" prompt="sellect Regular Pay or Fix Pay" sqref="F7:F31">
      <formula1>"Regular Pay , Fix Pay"</formula1>
    </dataValidation>
    <dataValidation type="list" allowBlank="1" showInputMessage="1" showErrorMessage="1" prompt="sellect Grade Pay According 6th Pay" sqref="I7:I31">
      <formula1>$BG$1:$BG$27</formula1>
    </dataValidation>
    <dataValidation allowBlank="1" showInputMessage="1" showErrorMessage="1" prompt="write BASIC with Grade Pay 1-1-2016" sqref="H7:H31"/>
    <dataValidation type="list" allowBlank="1" showInputMessage="1" showErrorMessage="1" prompt="Sellect YES or NO" sqref="M7:M31 AB7:AB31 R7:R31 W7:W31">
      <formula1>$BH$1:$BH$2</formula1>
    </dataValidation>
    <dataValidation type="list" allowBlank="1" showInputMessage="1" showErrorMessage="1" prompt="Sellect  Date For 7th pay" sqref="L32 K7:K32">
      <formula1>$BY$1:$BY$31</formula1>
    </dataValidation>
    <dataValidation type="list" allowBlank="1" showInputMessage="1" showErrorMessage="1" prompt="sellect Regular Pay or Fix Pay" sqref="N7:N31 S7:S31 X7:X31 AC7:AC31">
      <formula1>$BL$5:$BL$6</formula1>
    </dataValidation>
    <dataValidation allowBlank="1" showInputMessage="1" showErrorMessage="1" prompt="Sellect  Date For option form" sqref="L7:L31"/>
    <dataValidation type="list" allowBlank="1" showInputMessage="1" showErrorMessage="1" prompt="Sellect  PAY BAND ACC. 6th Pay" sqref="E7:E31">
      <formula1>$A$51:$A$55</formula1>
    </dataValidation>
    <dataValidation type="list" allowBlank="1" showInputMessage="1" showErrorMessage="1" sqref="G7:G31">
      <formula1>$BI$2:$BI$4</formula1>
    </dataValidation>
    <dataValidation allowBlank="1" showInputMessage="1" showErrorMessage="1" prompt="Write Posting Place" sqref="D7:D22"/>
    <dataValidation allowBlank="1" showInputMessage="1" showErrorMessage="1" prompt="Write Employee Name" sqref="B7:B31"/>
    <dataValidation type="list" allowBlank="1" showInputMessage="1" showErrorMessage="1" prompt="Sellect post" sqref="C7:C31">
      <formula1>$BW$7:$BW$25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B65"/>
  <sheetViews>
    <sheetView zoomScale="90" zoomScaleNormal="90" zoomScaleSheetLayoutView="100" workbookViewId="0">
      <pane xSplit="4" ySplit="8" topLeftCell="E9" activePane="bottomRight" state="frozen"/>
      <selection pane="topRight" activeCell="E1" sqref="E1"/>
      <selection pane="bottomLeft" activeCell="A8" sqref="A8"/>
      <selection pane="bottomRight" activeCell="C1" sqref="C1:G1"/>
    </sheetView>
  </sheetViews>
  <sheetFormatPr defaultRowHeight="15"/>
  <cols>
    <col min="1" max="1" width="10" style="1" customWidth="1" collapsed="1"/>
    <col min="2" max="2" width="35.7109375" style="79" customWidth="1" collapsed="1"/>
    <col min="3" max="3" width="24.42578125" style="1" customWidth="1" collapsed="1"/>
    <col min="4" max="4" width="42.7109375" style="1" customWidth="1" collapsed="1"/>
    <col min="5" max="5" width="20.5703125" style="1" customWidth="1" collapsed="1"/>
    <col min="6" max="6" width="12.140625" style="70" customWidth="1" collapsed="1"/>
    <col min="7" max="7" width="19.7109375" style="1" customWidth="1" collapsed="1"/>
    <col min="8" max="8" width="15.140625" style="50" customWidth="1" collapsed="1"/>
    <col min="9" max="9" width="14.28515625" style="50" customWidth="1" collapsed="1"/>
    <col min="10" max="10" width="9.42578125" style="50" customWidth="1" collapsed="1"/>
    <col min="11" max="11" width="17.7109375" style="1" customWidth="1" collapsed="1"/>
    <col min="12" max="13" width="16.42578125" style="1" customWidth="1" collapsed="1"/>
    <col min="14" max="14" width="18.28515625" style="1" customWidth="1" collapsed="1"/>
    <col min="15" max="15" width="13.140625" style="1" customWidth="1" collapsed="1"/>
    <col min="16" max="16" width="10.5703125" style="1" customWidth="1" collapsed="1"/>
    <col min="17" max="17" width="13.7109375" style="1" customWidth="1" collapsed="1"/>
    <col min="18" max="18" width="14.28515625" style="1" customWidth="1" collapsed="1"/>
    <col min="19" max="19" width="14" style="1" customWidth="1" collapsed="1"/>
    <col min="20" max="20" width="13.5703125" style="1" customWidth="1" collapsed="1"/>
    <col min="21" max="21" width="12.85546875" style="1" customWidth="1" collapsed="1"/>
    <col min="22" max="22" width="11" style="1" customWidth="1" collapsed="1"/>
    <col min="23" max="23" width="16.42578125" style="1" customWidth="1" collapsed="1"/>
    <col min="24" max="24" width="12" style="50" customWidth="1" collapsed="1"/>
    <col min="25" max="25" width="10" style="1" customWidth="1" collapsed="1"/>
    <col min="26" max="26" width="10.28515625" style="1" customWidth="1" collapsed="1"/>
    <col min="27" max="27" width="9.7109375" style="1" customWidth="1" collapsed="1"/>
    <col min="28" max="28" width="13.85546875" style="1" customWidth="1" collapsed="1"/>
    <col min="29" max="29" width="13.5703125" style="1" customWidth="1" collapsed="1"/>
    <col min="30" max="30" width="14.7109375" style="1" customWidth="1" collapsed="1"/>
    <col min="31" max="31" width="18.140625" style="50" customWidth="1" collapsed="1"/>
    <col min="32" max="33" width="18.5703125" style="1" customWidth="1" collapsed="1"/>
    <col min="34" max="34" width="17.85546875" style="1" customWidth="1" collapsed="1"/>
    <col min="35" max="35" width="11.42578125" style="1" customWidth="1" collapsed="1"/>
    <col min="36" max="36" width="17.28515625" style="1" customWidth="1" collapsed="1"/>
    <col min="37" max="37" width="15.7109375" style="1" customWidth="1" collapsed="1"/>
    <col min="38" max="47" width="9.140625" style="1" collapsed="1"/>
    <col min="48" max="48" width="12.28515625" style="1" customWidth="1" collapsed="1"/>
    <col min="49" max="49" width="9" style="1" customWidth="1" collapsed="1"/>
    <col min="50" max="50" width="9.140625" style="1" hidden="1" customWidth="1" collapsed="1"/>
    <col min="51" max="51" width="9.85546875" style="1" hidden="1" customWidth="1" collapsed="1"/>
    <col min="52" max="54" width="9.140625" style="50" hidden="1" customWidth="1" collapsed="1"/>
    <col min="55" max="99" width="9.140625" style="1" hidden="1" customWidth="1" collapsed="1"/>
    <col min="100" max="100" width="10" style="1" hidden="1" customWidth="1" collapsed="1"/>
    <col min="101" max="102" width="9.140625" style="1" hidden="1" customWidth="1" collapsed="1"/>
    <col min="103" max="103" width="10.42578125" style="1" hidden="1" customWidth="1" collapsed="1"/>
    <col min="104" max="105" width="9.140625" style="1" hidden="1" customWidth="1" collapsed="1"/>
    <col min="106" max="106" width="10.140625" style="1" hidden="1" customWidth="1" collapsed="1"/>
    <col min="107" max="108" width="9.140625" style="1" hidden="1" customWidth="1" collapsed="1"/>
    <col min="109" max="109" width="11.5703125" style="1" hidden="1" customWidth="1" collapsed="1"/>
    <col min="110" max="212" width="9.140625" style="1" hidden="1" customWidth="1" collapsed="1"/>
    <col min="213" max="215" width="9.140625" style="50" hidden="1" customWidth="1" collapsed="1"/>
    <col min="216" max="236" width="9.140625" style="1" hidden="1" customWidth="1" collapsed="1"/>
    <col min="237" max="16384" width="9.140625" style="1" collapsed="1"/>
  </cols>
  <sheetData>
    <row r="1" spans="1:234" ht="23.25" customHeight="1" thickTop="1" thickBot="1">
      <c r="A1" s="374" t="s">
        <v>13</v>
      </c>
      <c r="B1" s="375"/>
      <c r="C1" s="378" t="s">
        <v>336</v>
      </c>
      <c r="D1" s="378"/>
      <c r="E1" s="378"/>
      <c r="F1" s="378"/>
      <c r="G1" s="378"/>
      <c r="H1" s="74"/>
      <c r="I1" s="74"/>
      <c r="J1" s="74"/>
      <c r="K1" s="291" t="s">
        <v>304</v>
      </c>
      <c r="L1" s="68"/>
      <c r="M1" s="68"/>
      <c r="N1" s="68"/>
      <c r="O1" s="68"/>
      <c r="P1" s="68"/>
      <c r="Q1" s="68"/>
      <c r="R1" s="68"/>
      <c r="S1" s="3"/>
      <c r="T1" s="3"/>
      <c r="U1" s="3"/>
      <c r="V1" s="3"/>
      <c r="W1" s="3"/>
      <c r="X1" s="74"/>
      <c r="Y1" s="3"/>
      <c r="Z1" s="3"/>
      <c r="AA1" s="3"/>
      <c r="AB1" s="3"/>
      <c r="AC1" s="3"/>
      <c r="AD1" s="3"/>
      <c r="AE1" s="74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Y1" s="1" t="s">
        <v>5</v>
      </c>
      <c r="AZ1" s="50" t="str">
        <f>I9</f>
        <v>5400B</v>
      </c>
      <c r="EE1" s="97"/>
      <c r="EF1" s="97"/>
      <c r="EG1" s="97"/>
    </row>
    <row r="2" spans="1:234" ht="23.25" customHeight="1" thickTop="1" thickBot="1">
      <c r="A2" s="379" t="s">
        <v>180</v>
      </c>
      <c r="B2" s="379"/>
      <c r="C2" s="380" t="s">
        <v>316</v>
      </c>
      <c r="D2" s="380"/>
      <c r="E2" s="380"/>
      <c r="F2" s="380"/>
      <c r="G2" s="380"/>
      <c r="H2" s="74"/>
      <c r="I2" s="74"/>
      <c r="J2" s="74"/>
      <c r="K2" s="68"/>
      <c r="L2" s="68"/>
      <c r="M2" s="68"/>
      <c r="N2" s="68"/>
      <c r="O2" s="68"/>
      <c r="P2" s="68"/>
      <c r="Q2" s="68"/>
      <c r="R2" s="68"/>
      <c r="S2" s="3"/>
      <c r="T2" s="3"/>
      <c r="U2" s="3"/>
      <c r="V2" s="3"/>
      <c r="W2" s="3"/>
      <c r="X2" s="74"/>
      <c r="Y2" s="3"/>
      <c r="Z2" s="3"/>
      <c r="AA2" s="3"/>
      <c r="AB2" s="3"/>
      <c r="AC2" s="3"/>
      <c r="AD2" s="3"/>
      <c r="AE2" s="74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BE2" s="201"/>
      <c r="EE2" s="97"/>
      <c r="EF2" s="97"/>
      <c r="EG2" s="97"/>
    </row>
    <row r="3" spans="1:234" ht="23.25" customHeight="1" thickTop="1" thickBot="1">
      <c r="A3" s="376" t="s">
        <v>146</v>
      </c>
      <c r="B3" s="376"/>
      <c r="C3" s="378" t="s">
        <v>335</v>
      </c>
      <c r="D3" s="378"/>
      <c r="E3" s="378"/>
      <c r="F3" s="378"/>
      <c r="G3" s="378"/>
      <c r="H3" s="74"/>
      <c r="I3" s="74"/>
      <c r="J3" s="74"/>
      <c r="K3" s="68"/>
      <c r="L3" s="68"/>
      <c r="M3" s="68"/>
      <c r="N3" s="68"/>
      <c r="O3" s="68"/>
      <c r="P3" s="68"/>
      <c r="Q3" s="68"/>
      <c r="R3" s="68"/>
      <c r="S3" s="3"/>
      <c r="T3" s="3"/>
      <c r="U3" s="3"/>
      <c r="V3" s="3"/>
      <c r="W3" s="3"/>
      <c r="X3" s="74"/>
      <c r="Y3" s="3"/>
      <c r="Z3" s="3"/>
      <c r="AA3" s="3"/>
      <c r="AB3" s="3"/>
      <c r="AC3" s="3"/>
      <c r="AD3" s="3"/>
      <c r="AE3" s="74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Y3" s="1" t="s">
        <v>14</v>
      </c>
      <c r="AZ3" s="50">
        <v>1700</v>
      </c>
      <c r="BA3" s="50">
        <v>2</v>
      </c>
      <c r="BB3" s="50" t="s">
        <v>54</v>
      </c>
      <c r="BE3" s="201"/>
      <c r="BK3" s="355">
        <v>1</v>
      </c>
      <c r="BL3" s="355"/>
      <c r="BM3" s="355"/>
      <c r="BN3" s="355">
        <v>2</v>
      </c>
      <c r="BO3" s="355"/>
      <c r="BP3" s="355"/>
      <c r="BQ3" s="355">
        <v>3</v>
      </c>
      <c r="BR3" s="355"/>
      <c r="BS3" s="355"/>
      <c r="BT3" s="355">
        <v>4</v>
      </c>
      <c r="BU3" s="355"/>
      <c r="BV3" s="355"/>
      <c r="BW3" s="355">
        <v>5</v>
      </c>
      <c r="BX3" s="355"/>
      <c r="BY3" s="355"/>
      <c r="BZ3" s="355">
        <v>6</v>
      </c>
      <c r="CA3" s="355"/>
      <c r="CB3" s="355"/>
      <c r="CC3" s="355">
        <v>7</v>
      </c>
      <c r="CD3" s="355"/>
      <c r="CE3" s="355"/>
      <c r="CF3" s="355">
        <v>8</v>
      </c>
      <c r="CG3" s="355"/>
      <c r="CH3" s="355"/>
      <c r="CI3" s="355">
        <v>9</v>
      </c>
      <c r="CJ3" s="355"/>
      <c r="CK3" s="355"/>
      <c r="CL3" s="355">
        <v>10</v>
      </c>
      <c r="CM3" s="355"/>
      <c r="CN3" s="355"/>
      <c r="CO3" s="355">
        <v>11</v>
      </c>
      <c r="CP3" s="355"/>
      <c r="CQ3" s="355"/>
      <c r="CR3" s="355">
        <v>12</v>
      </c>
      <c r="CS3" s="355"/>
      <c r="CT3" s="355"/>
      <c r="CU3" s="355">
        <v>13</v>
      </c>
      <c r="CV3" s="355"/>
      <c r="CW3" s="355"/>
      <c r="CX3" s="355">
        <v>14</v>
      </c>
      <c r="CY3" s="355"/>
      <c r="CZ3" s="355"/>
      <c r="DA3" s="355">
        <v>15</v>
      </c>
      <c r="DB3" s="355"/>
      <c r="DC3" s="355"/>
      <c r="DD3" s="355">
        <v>16</v>
      </c>
      <c r="DE3" s="355"/>
      <c r="DF3" s="355"/>
      <c r="DG3" s="355">
        <v>17</v>
      </c>
      <c r="DH3" s="355"/>
      <c r="DI3" s="355"/>
      <c r="DJ3" s="355">
        <v>18</v>
      </c>
      <c r="DK3" s="355"/>
      <c r="DL3" s="355"/>
      <c r="DM3" s="355">
        <v>19</v>
      </c>
      <c r="DN3" s="355"/>
      <c r="DO3" s="355"/>
      <c r="DP3" s="355">
        <v>20</v>
      </c>
      <c r="DQ3" s="355"/>
      <c r="DR3" s="355"/>
      <c r="DS3" s="355">
        <v>21</v>
      </c>
      <c r="DT3" s="355"/>
      <c r="DU3" s="355"/>
      <c r="DV3" s="355">
        <v>22</v>
      </c>
      <c r="DW3" s="355"/>
      <c r="DX3" s="355"/>
      <c r="DY3" s="355">
        <v>23</v>
      </c>
      <c r="DZ3" s="355"/>
      <c r="EA3" s="355"/>
      <c r="EB3" s="355">
        <v>24</v>
      </c>
      <c r="EC3" s="355"/>
      <c r="ED3" s="355"/>
      <c r="EE3" s="355">
        <v>25</v>
      </c>
      <c r="EF3" s="355"/>
      <c r="EG3" s="355"/>
      <c r="EH3" s="355">
        <v>26</v>
      </c>
      <c r="EI3" s="355"/>
      <c r="EJ3" s="355"/>
      <c r="EK3" s="355">
        <v>27</v>
      </c>
      <c r="EL3" s="355"/>
      <c r="EM3" s="355"/>
      <c r="EN3" s="355">
        <v>28</v>
      </c>
      <c r="EO3" s="355"/>
      <c r="EP3" s="355"/>
      <c r="EQ3" s="355">
        <v>29</v>
      </c>
      <c r="ER3" s="355"/>
      <c r="ES3" s="355"/>
      <c r="ET3" s="355">
        <v>30</v>
      </c>
      <c r="EU3" s="355"/>
      <c r="EV3" s="355"/>
      <c r="EW3" s="355">
        <v>31</v>
      </c>
      <c r="EX3" s="355"/>
      <c r="EY3" s="355"/>
      <c r="EZ3" s="355">
        <v>32</v>
      </c>
      <c r="FA3" s="355"/>
      <c r="FB3" s="355"/>
      <c r="FC3" s="355">
        <v>33</v>
      </c>
      <c r="FD3" s="355"/>
      <c r="FE3" s="355"/>
      <c r="FF3" s="355">
        <v>34</v>
      </c>
      <c r="FG3" s="355"/>
      <c r="FH3" s="355"/>
      <c r="FI3" s="355">
        <v>35</v>
      </c>
      <c r="FJ3" s="355"/>
      <c r="FK3" s="355"/>
      <c r="FL3" s="355">
        <v>36</v>
      </c>
      <c r="FM3" s="355"/>
      <c r="FN3" s="355"/>
      <c r="FO3" s="355">
        <v>37</v>
      </c>
      <c r="FP3" s="355"/>
      <c r="FQ3" s="355"/>
      <c r="FR3" s="355">
        <v>38</v>
      </c>
      <c r="FS3" s="355"/>
      <c r="FT3" s="355"/>
      <c r="FU3" s="355">
        <v>39</v>
      </c>
      <c r="FV3" s="355"/>
      <c r="FW3" s="355"/>
      <c r="FX3" s="96"/>
      <c r="FY3" s="96"/>
      <c r="FZ3" s="96"/>
      <c r="GD3" s="1" t="str">
        <f>I9</f>
        <v>5400B</v>
      </c>
      <c r="GF3" s="5"/>
      <c r="GG3" s="344" t="s">
        <v>45</v>
      </c>
      <c r="GH3" s="344"/>
      <c r="GI3" s="6"/>
      <c r="GJ3" s="28">
        <v>1700</v>
      </c>
      <c r="GK3" s="28">
        <v>1750</v>
      </c>
      <c r="GL3" s="10">
        <v>1900</v>
      </c>
      <c r="GM3" s="11">
        <v>2000</v>
      </c>
      <c r="GN3" s="39" t="s">
        <v>74</v>
      </c>
      <c r="GO3" s="39" t="s">
        <v>75</v>
      </c>
      <c r="GP3" s="39" t="s">
        <v>76</v>
      </c>
      <c r="GQ3" s="40" t="s">
        <v>77</v>
      </c>
      <c r="GR3" s="40" t="s">
        <v>78</v>
      </c>
      <c r="GS3" s="38" t="s">
        <v>80</v>
      </c>
      <c r="GT3" s="25">
        <v>6000</v>
      </c>
      <c r="GU3" s="11">
        <v>6600</v>
      </c>
      <c r="GV3" s="11">
        <v>6800</v>
      </c>
      <c r="GW3" s="11">
        <v>7200</v>
      </c>
      <c r="GX3" s="25">
        <v>7600</v>
      </c>
      <c r="GY3" s="25">
        <v>8200</v>
      </c>
      <c r="GZ3" s="11">
        <v>8700</v>
      </c>
      <c r="HA3" s="11">
        <v>8900</v>
      </c>
      <c r="HB3" s="11">
        <v>9500</v>
      </c>
      <c r="HC3" s="12">
        <v>10000</v>
      </c>
    </row>
    <row r="4" spans="1:234" ht="23.25" customHeight="1" thickTop="1" thickBot="1">
      <c r="A4" s="377" t="s">
        <v>147</v>
      </c>
      <c r="B4" s="376"/>
      <c r="C4" s="378" t="s">
        <v>317</v>
      </c>
      <c r="D4" s="378"/>
      <c r="E4" s="281" t="s">
        <v>271</v>
      </c>
      <c r="F4" s="381" t="s">
        <v>272</v>
      </c>
      <c r="G4" s="381"/>
      <c r="H4" s="74"/>
      <c r="I4" s="74"/>
      <c r="J4" s="74"/>
      <c r="K4" s="68"/>
      <c r="L4" s="68"/>
      <c r="M4" s="68"/>
      <c r="N4" s="68"/>
      <c r="O4" s="68"/>
      <c r="P4" s="68"/>
      <c r="Q4" s="68"/>
      <c r="R4" s="68"/>
      <c r="S4" s="3"/>
      <c r="T4" s="3"/>
      <c r="U4" s="3"/>
      <c r="V4" s="3"/>
      <c r="W4" s="3"/>
      <c r="X4" s="74"/>
      <c r="Y4" s="3"/>
      <c r="Z4" s="3"/>
      <c r="AA4" s="3"/>
      <c r="AB4" s="3"/>
      <c r="AC4" s="3"/>
      <c r="AD4" s="3"/>
      <c r="AE4" s="74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Z4" s="50">
        <v>1750</v>
      </c>
      <c r="BA4" s="50">
        <v>3</v>
      </c>
      <c r="BB4" s="50" t="s">
        <v>55</v>
      </c>
      <c r="BE4" s="201"/>
      <c r="BK4" s="94" t="str">
        <f>I9</f>
        <v>5400B</v>
      </c>
      <c r="BL4" s="95">
        <f>M9</f>
        <v>58982</v>
      </c>
      <c r="BM4" s="91"/>
      <c r="BN4" s="94" t="str">
        <f>I10</f>
        <v>5400A</v>
      </c>
      <c r="BO4" s="95">
        <f>M10</f>
        <v>66255</v>
      </c>
      <c r="BP4" s="91"/>
      <c r="BQ4" s="94" t="str">
        <f>I11</f>
        <v>5400A</v>
      </c>
      <c r="BR4" s="95">
        <f>M11</f>
        <v>60729</v>
      </c>
      <c r="BS4" s="91"/>
      <c r="BT4" s="94">
        <f>I12</f>
        <v>4800</v>
      </c>
      <c r="BU4" s="95">
        <f>M12</f>
        <v>56540</v>
      </c>
      <c r="BV4" s="91"/>
      <c r="BW4" s="94">
        <f>I13</f>
        <v>4200</v>
      </c>
      <c r="BX4" s="95">
        <f>M13</f>
        <v>47391</v>
      </c>
      <c r="BY4" s="91"/>
      <c r="BZ4" s="94" t="str">
        <f>I14</f>
        <v>5400A</v>
      </c>
      <c r="CA4" s="95">
        <f>M14</f>
        <v>67540</v>
      </c>
      <c r="CB4" s="91"/>
      <c r="CC4" s="94" t="str">
        <f>I15</f>
        <v>5400A</v>
      </c>
      <c r="CD4" s="95">
        <f>M15</f>
        <v>67668</v>
      </c>
      <c r="CE4" s="91"/>
      <c r="CF4" s="94">
        <f>I16</f>
        <v>4800</v>
      </c>
      <c r="CG4" s="95">
        <f>M16</f>
        <v>56360</v>
      </c>
      <c r="CH4" s="91"/>
      <c r="CI4" s="94">
        <f>I17</f>
        <v>4800</v>
      </c>
      <c r="CJ4" s="95">
        <f>M17</f>
        <v>56283</v>
      </c>
      <c r="CK4" s="91"/>
      <c r="CL4" s="94" t="str">
        <f>I18</f>
        <v>2400A</v>
      </c>
      <c r="CM4" s="95">
        <f>M18</f>
        <v>20766</v>
      </c>
      <c r="CN4" s="91"/>
      <c r="CO4" s="94">
        <f>I19</f>
        <v>4200</v>
      </c>
      <c r="CP4" s="95">
        <f>M19</f>
        <v>38807</v>
      </c>
      <c r="CQ4" s="91"/>
      <c r="CR4" s="94" t="str">
        <f>I20</f>
        <v>5400A</v>
      </c>
      <c r="CS4" s="95">
        <f>M20</f>
        <v>66255</v>
      </c>
      <c r="CT4" s="91"/>
      <c r="CU4" s="94" t="str">
        <f>I21</f>
        <v/>
      </c>
      <c r="CV4" s="95" t="str">
        <f>M21</f>
        <v/>
      </c>
      <c r="CW4" s="91"/>
      <c r="CX4" s="94" t="str">
        <f>I22</f>
        <v/>
      </c>
      <c r="CY4" s="95" t="str">
        <f>M22</f>
        <v/>
      </c>
      <c r="CZ4" s="91"/>
      <c r="DA4" s="94" t="str">
        <f>I23</f>
        <v/>
      </c>
      <c r="DB4" s="95" t="str">
        <f>M23</f>
        <v/>
      </c>
      <c r="DC4" s="91"/>
      <c r="DD4" s="94" t="str">
        <f>I24</f>
        <v/>
      </c>
      <c r="DE4" s="95" t="str">
        <f>M24</f>
        <v/>
      </c>
      <c r="DF4" s="91"/>
      <c r="DG4" s="94" t="str">
        <f>I25</f>
        <v/>
      </c>
      <c r="DH4" s="95" t="str">
        <f>M25</f>
        <v/>
      </c>
      <c r="DI4" s="91"/>
      <c r="DJ4" s="94" t="str">
        <f>I26</f>
        <v/>
      </c>
      <c r="DK4" s="95" t="str">
        <f>M26</f>
        <v/>
      </c>
      <c r="DL4" s="91"/>
      <c r="DM4" s="94" t="str">
        <f>I27</f>
        <v/>
      </c>
      <c r="DN4" s="95" t="str">
        <f>M27</f>
        <v/>
      </c>
      <c r="DO4" s="91"/>
      <c r="DP4" s="94" t="str">
        <f>I28</f>
        <v/>
      </c>
      <c r="DQ4" s="95" t="str">
        <f>M28</f>
        <v/>
      </c>
      <c r="DR4" s="91"/>
      <c r="DS4" s="94" t="str">
        <f>I29</f>
        <v/>
      </c>
      <c r="DT4" s="95" t="str">
        <f>M29</f>
        <v/>
      </c>
      <c r="DU4" s="91"/>
      <c r="DV4" s="94" t="str">
        <f>I30</f>
        <v/>
      </c>
      <c r="DW4" s="95" t="str">
        <f>M30</f>
        <v/>
      </c>
      <c r="DX4" s="91"/>
      <c r="DY4" s="94" t="str">
        <f>I31</f>
        <v/>
      </c>
      <c r="DZ4" s="95" t="str">
        <f>M31</f>
        <v/>
      </c>
      <c r="EA4" s="91"/>
      <c r="EB4" s="94" t="str">
        <f>I32</f>
        <v/>
      </c>
      <c r="EC4" s="95" t="str">
        <f>M32</f>
        <v/>
      </c>
      <c r="ED4" s="91"/>
      <c r="EE4" s="94" t="str">
        <f>I33</f>
        <v/>
      </c>
      <c r="EF4" s="95" t="str">
        <f>M33</f>
        <v/>
      </c>
      <c r="EG4" s="91"/>
      <c r="EH4" s="94">
        <f>BL16</f>
        <v>0</v>
      </c>
      <c r="EI4" s="95">
        <f>BP16</f>
        <v>71300</v>
      </c>
      <c r="EJ4" s="91"/>
      <c r="EK4" s="94">
        <f>BO16</f>
        <v>0</v>
      </c>
      <c r="EL4" s="95">
        <f>BS16</f>
        <v>71300</v>
      </c>
      <c r="EM4" s="91"/>
      <c r="EN4" s="94">
        <f>BR16</f>
        <v>0</v>
      </c>
      <c r="EO4" s="95">
        <f>BV16</f>
        <v>59500</v>
      </c>
      <c r="EP4" s="91"/>
      <c r="EQ4" s="94">
        <f>BU16</f>
        <v>0</v>
      </c>
      <c r="ER4" s="95">
        <f>BY16</f>
        <v>50800</v>
      </c>
      <c r="ES4" s="91"/>
      <c r="ET4" s="94">
        <f>BX16</f>
        <v>0</v>
      </c>
      <c r="EU4" s="95">
        <f>CB16</f>
        <v>71300</v>
      </c>
      <c r="EV4" s="91"/>
      <c r="EW4" s="94">
        <f>CA16</f>
        <v>0</v>
      </c>
      <c r="EX4" s="95">
        <f>CE16</f>
        <v>71300</v>
      </c>
      <c r="EY4" s="91"/>
      <c r="EZ4" s="94">
        <f>CD16</f>
        <v>0</v>
      </c>
      <c r="FA4" s="95">
        <f>CH16</f>
        <v>59500</v>
      </c>
      <c r="FB4" s="91"/>
      <c r="FC4" s="94">
        <f>CG16</f>
        <v>0</v>
      </c>
      <c r="FD4" s="95">
        <f>CK16</f>
        <v>59500</v>
      </c>
      <c r="FE4" s="91"/>
      <c r="FF4" s="94">
        <f>CJ16</f>
        <v>0</v>
      </c>
      <c r="FG4" s="95">
        <f>CN16</f>
        <v>27900</v>
      </c>
      <c r="FH4" s="91"/>
      <c r="FI4" s="94">
        <f>CM16</f>
        <v>0</v>
      </c>
      <c r="FJ4" s="95">
        <f>CQ16</f>
        <v>50800</v>
      </c>
      <c r="FK4" s="91"/>
      <c r="FL4" s="94">
        <f>CP16</f>
        <v>0</v>
      </c>
      <c r="FM4" s="95">
        <f>CT16</f>
        <v>71300</v>
      </c>
      <c r="FN4" s="91"/>
      <c r="FO4" s="94">
        <f>CS16</f>
        <v>0</v>
      </c>
      <c r="FP4" s="95" t="str">
        <f>CW16</f>
        <v/>
      </c>
      <c r="FQ4" s="91"/>
      <c r="FR4" s="94">
        <f>CV16</f>
        <v>0</v>
      </c>
      <c r="FS4" s="95" t="str">
        <f>CZ16</f>
        <v/>
      </c>
      <c r="FT4" s="91"/>
      <c r="FU4" s="94">
        <f>CY16</f>
        <v>0</v>
      </c>
      <c r="FV4" s="95" t="str">
        <f>DC16</f>
        <v/>
      </c>
      <c r="FW4" s="91"/>
      <c r="FX4" s="42"/>
      <c r="FY4" s="42"/>
      <c r="FZ4" s="42"/>
      <c r="GF4" s="7">
        <v>4200</v>
      </c>
      <c r="GG4" s="72">
        <v>4800</v>
      </c>
      <c r="GH4" s="8">
        <v>3600</v>
      </c>
      <c r="GI4" s="9" t="s">
        <v>79</v>
      </c>
      <c r="GJ4" s="29">
        <v>1</v>
      </c>
      <c r="GK4" s="29">
        <v>2</v>
      </c>
      <c r="GL4" s="13">
        <v>3</v>
      </c>
      <c r="GM4" s="13">
        <v>4</v>
      </c>
      <c r="GN4" s="13">
        <v>5</v>
      </c>
      <c r="GO4" s="13">
        <v>6</v>
      </c>
      <c r="GP4" s="13">
        <v>7</v>
      </c>
      <c r="GQ4" s="13">
        <v>8</v>
      </c>
      <c r="GR4" s="13">
        <v>9</v>
      </c>
      <c r="GS4" s="13">
        <v>14</v>
      </c>
      <c r="GT4" s="13">
        <v>15</v>
      </c>
      <c r="GU4" s="13">
        <v>16</v>
      </c>
      <c r="GV4" s="13">
        <v>17</v>
      </c>
      <c r="GW4" s="13">
        <v>18</v>
      </c>
      <c r="GX4" s="11">
        <v>19</v>
      </c>
      <c r="GY4" s="11">
        <v>20</v>
      </c>
      <c r="GZ4" s="11">
        <v>21</v>
      </c>
      <c r="HA4" s="11">
        <v>22</v>
      </c>
      <c r="HB4" s="11">
        <v>23</v>
      </c>
      <c r="HC4" s="11">
        <v>24</v>
      </c>
    </row>
    <row r="5" spans="1:234" ht="29.25" customHeight="1" thickTop="1">
      <c r="A5" s="248"/>
      <c r="B5" s="77"/>
      <c r="C5" s="85"/>
      <c r="D5" s="85"/>
      <c r="E5" s="85"/>
      <c r="F5" s="99"/>
      <c r="G5" s="85"/>
      <c r="H5" s="74"/>
      <c r="I5" s="74"/>
      <c r="J5" s="74"/>
      <c r="K5" s="68"/>
      <c r="L5" s="68"/>
      <c r="M5" s="68"/>
      <c r="N5" s="68"/>
      <c r="O5" s="68"/>
      <c r="P5" s="68"/>
      <c r="Q5" s="68"/>
      <c r="R5" s="68"/>
      <c r="S5" s="3"/>
      <c r="T5" s="3"/>
      <c r="U5" s="3"/>
      <c r="V5" s="3"/>
      <c r="W5" s="3"/>
      <c r="X5" s="74"/>
      <c r="Y5" s="3"/>
      <c r="Z5" s="3"/>
      <c r="AA5" s="3"/>
      <c r="AB5" s="3"/>
      <c r="AC5" s="3"/>
      <c r="AD5" s="3"/>
      <c r="AE5" s="74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Z5" s="50">
        <v>1900</v>
      </c>
      <c r="BA5" s="50">
        <v>4</v>
      </c>
      <c r="BB5" s="50" t="s">
        <v>56</v>
      </c>
      <c r="BE5" s="201" t="s">
        <v>254</v>
      </c>
      <c r="BK5" s="91">
        <f>BM5</f>
        <v>39300</v>
      </c>
      <c r="BL5" s="91">
        <f>IF(AND($I$9=""),"",IF(AND($K$9=""),"",IF(AND(BL4=""),"",IF(AND(BL4&lt;=BM5),BM5,INDEX(BK5:BK33,MATCH(BL4,BM5:BM33)+(LOOKUP(BL4,BM5:BM33)&lt;&gt;BL4))))))</f>
        <v>59500</v>
      </c>
      <c r="BM5" s="91">
        <f>IF($BK$4=4200,GF5,IF($BK$4=4800,GG5,IF($BK$4="5400A",GI5,IF($BK$4=3600,GH5,IF($BK$4=1700,GJ5,IF($BK$4=1750,GK5,IF($BK$4=1900,GL5,IF($BK$4=2000,GM5,IF($BK$4="2400A",GN5,IF($BK$4="2400B",GO5,IF($BK$4="2400C",GP5,IF($BK$4="2800A",GQ5,IF($BK$4="2800B",GR5,IF($BK$4="5400B",GS5,IF($BK$4=6000,GT5,IF($BK$4=6600,GU5,IF($BK$4=6800,GV5,IF($BK$4=7200,GW5,IF($BK$4=7600,GX5,IF($BK$4=8200,GY5,IF($BK$4=8700,GZ5,IF($BK$4=8900,HA5,IF($BK$4=9500,HB5,IF($BK$4=10000,HC5,""))))))))))))))))))))))))</f>
        <v>39300</v>
      </c>
      <c r="BN5" s="91">
        <f>BP5</f>
        <v>39300</v>
      </c>
      <c r="BO5" s="91">
        <f>IF(AND($I$10=""),"",IF(AND($K$10=""),"",IF(AND(BO4=""),"",IF(AND(BO4&lt;=BP5),BP5,INDEX(BN5:BN33,MATCH(BO4,BP5:BP33)+(LOOKUP(BO4,BP5:BP33)&lt;&gt;BO4))))))</f>
        <v>67200</v>
      </c>
      <c r="BP5" s="91">
        <f>IF($BN$4=4200,GF5,IF($BN$4=4800,GG5,IF($BN$4="5400A",GI5,IF($BN$4=3600,GH5,IF($BN$4=1700,GJ5,IF($BN$4=1750,GK5,IF($BN$4=1900,GL5,IF($BN$4=2000,GM5,IF($BN$4="2400A",GN5,IF($BN$4="2400B",GO5,IF($BN$4="2400C",GP5,IF($BN$4="2800A",GQ5,IF($BN$4="2800B",GR5,IF($BN$4="5400B",GS5,IF($BN$4=6000,GT5,IF($BN$4=6600,GU5,IF($BN$4=6800,GV5,IF($BN$4=7200,GW5,IF($BN$4=7600,GX5,IF($BN$4=8200,GY5,IF($BN$4=8700,GZ5,IF($BN$4=8900,HA5,IF($BN$4=9500,HB5,IF($BN$4=10000,HC5,""))))))))))))))))))))))))</f>
        <v>39300</v>
      </c>
      <c r="BQ5" s="91">
        <f>BS5</f>
        <v>39300</v>
      </c>
      <c r="BR5" s="91">
        <f>IF(AND($I$11=""),"",IF(AND($K$11=""),"",IF(AND(BR4=""),"",IF(AND(BR4&lt;=BS5),BS5,INDEX(BQ5:BQ33,MATCH(BR4,BS5:BS33)+(LOOKUP(BR4,BS5:BS33)&lt;&gt;BR4))))))</f>
        <v>61500</v>
      </c>
      <c r="BS5" s="91">
        <f>IF($BQ$4=4200,GF5,IF($BQ$4=4800,GG5,IF($BQ$4="5400A",GI5,IF($BQ$4=3600,GH5,IF($BQ$4=1700,GJ5,IF($BQ$4=1750,GK5,IF($BQ$4=1900,GL5,IF($BQ$4=2000,GM5,IF($BQ$4="2400A",GN5,IF($BQ$4="2400B",GO5,IF($BQ$4="2400C",GP5,IF($BQ$4="2800A",GQ5,IF($BQ$4="2800B",GR5,IF($BQ$4="5400B",GS5,IF($BQ$4=6000,GT5,IF($BQ$4=6600,GU5,IF($BQ$4=6800,GV5,IF($BQ$4=7200,GW5,IF($BQ$4=7600,GX5,IF($BQ$4=8200,GY5,IF($BQ$4=8700,GZ5,IF($BQ$4=8900,HA5,IF($BQ$4=9500,HB5,IF($BQ$4=10000,HC5,""))))))))))))))))))))))))</f>
        <v>39300</v>
      </c>
      <c r="BT5" s="91">
        <f>BV5</f>
        <v>31100</v>
      </c>
      <c r="BU5" s="91">
        <f>IF(AND($I$12=""),"",IF(AND($K$12=""),"",IF(AND(BU4=""),"",IF(AND(BU4&lt;=BV5),BV5,INDEX(BT5:BT33,MATCH(BU4,BV5:BV33)+(LOOKUP(BU4,BV5:BV33)&lt;&gt;BU4))))))</f>
        <v>57800</v>
      </c>
      <c r="BV5" s="91">
        <f>IF($BT$4=4200,GF5,IF($BT$4=4800,GG5,IF($BT$4="5400A",GI5,IF($BT$4=3600,GH5,IF($BT$4=1700,GJ5,IF($BT$4=1750,GK5,IF($BT$4=1900,GL5,IF($BT$4=2000,GM5,IF($BT$4="2400A",GN5,IF($BT$4="2400B",GO5,IF($BT$4="2400C",GP5,IF($BT$4="2800A",GQ5,IF($BT$4="2800B",GR5,IF($BT$4="5400B",GS5,IF($BT$4=6000,GT5,IF($BT$4=6600,GU5,IF($BT$4=6800,GV5,IF($BT$4=7200,GW5,IF($BT$4=7600,GX5,IF($BT$4=8200,GY5,IF($BT$4=8700,GZ5,IF($BT$4=8900,HA5,IF($BT$4=9500,HB5,IF($BT$4=10000,HC5,""))))))))))))))))))))))))</f>
        <v>31100</v>
      </c>
      <c r="BW5" s="91">
        <f>BY5</f>
        <v>26500</v>
      </c>
      <c r="BX5" s="91">
        <f>IF(AND($I$13=""),"",IF(AND($K$13=""),"",IF(AND(BX4=""),"",IF(AND(BX4&lt;=BY5),BY5,INDEX(BW5:BW33,MATCH(BX4,BY5:BY33)+(LOOKUP(BX4,BY5:BY33)&lt;&gt;BX4))))))</f>
        <v>47900</v>
      </c>
      <c r="BY5" s="91">
        <f>IF($BW$4=4200,GF5,IF($BW$4=4800,GG5,IF($BW$4="5400A",GI5,IF($BW$4=3600,GH5,IF($BW$4=1700,GJ5,IF($BW$4=1750,GK5,IF($BW$4=1900,GL5,IF($BW$4=2000,GM5,IF($BW$4="2400A",GN5,IF($BW$4="2400B",GO5,IF($BW$4="2400C",GP5,IF($BW$4="2800A",GQ5,IF($BW$4="2800B",GR5,IF($BW$4="5400B",GS5,IF($BW$4=6000,GT5,IF($BW$4=6600,GU5,IF($BW$4=6800,GV5,IF($BW$4=7200,GW5,IF($BW$4=7600,GX5,IF($BW$4=8200,GY5,IF($BW$4=8700,GZ5,IF($BW$4=8900,HA5,IF($BW$4=9500,HB5,IF($BW$4=10000,HC5,""))))))))))))))))))))))))</f>
        <v>26500</v>
      </c>
      <c r="BZ5" s="91">
        <f>CB5</f>
        <v>39300</v>
      </c>
      <c r="CA5" s="91">
        <f>IF(AND($I$14=""),"",IF(AND($K$14=""),"",IF(AND(CA4=""),"",IF(AND(CA4&lt;=CB5),CB5,INDEX(BZ5:BZ33,MATCH(CA4,CB5:CB33)+(LOOKUP(CA4,CB5:CB33)&lt;&gt;CA4))))))</f>
        <v>69200</v>
      </c>
      <c r="CB5" s="91">
        <f>IF($BZ$4=4200,GF5,IF($BZ$4=4800,GG5,IF($BZ$4="5400A",GI5,IF($BZ$4=3600,GH5,IF($BZ$4=1700,GJ5,IF($BZ$4=1750,GK5,IF($BZ$4=1900,GL5,IF($BZ$4=2000,GM5,IF($BZ$4="2400A",GN5,IF($BZ$4="2400B",GO5,IF($BZ$4="2400C",GP5,IF($BZ$4="2800A",GQ5,IF($BZ$4="2800B",GR5,IF($BZ$4="5400B",GS5,IF($BZ$4=6000,GT5,IF($BZ$4=6600,GU5,IF($BZ$4=6800,GV5,IF($BZ$4=7200,GW5,IF($BZ$4=7600,GX5,IF($BZ$4=8200,GY5,IF($BZ$4=8700,GZ5,IF($BZ$4=8900,HA5,IF($BZ$4=9500,HB5,IF($BZ$4=10000,HC5,""))))))))))))))))))))))))</f>
        <v>39300</v>
      </c>
      <c r="CC5" s="91">
        <f>CE5</f>
        <v>39300</v>
      </c>
      <c r="CD5" s="91">
        <f>IF(AND($I$15=""),"",IF(AND($K$15=""),"",IF(AND(CD4=""),"",IF(AND(CD4&lt;=CE5),CE5,INDEX(CC5:CC33,MATCH(CD4,CE5:CE33)+(LOOKUP(CD4,CE5:CE33)&lt;&gt;CD4))))))</f>
        <v>69200</v>
      </c>
      <c r="CE5" s="91">
        <f>IF($CC$4=4200,GF5,IF($CC$4=4800,GG5,IF($CC$4="5400A",GI5,IF($CC$4=3600,GH5,IF($CC$4=1700,GJ5,IF($CC$4=1750,GK5,IF($CC$4=1900,GL5,IF($CC$4=2000,GM5,IF($CC$4="2400A",GN5,IF($CC$4="2400B",GO5,IF($CC$4="2400C",GP5,IF($CC$4="2800A",GQ5,IF($CC$4="2800B",GR5,IF($CC$4="5400B",GS5,IF($CC$4=6000,GT5,IF($CC$4=6600,GU5,IF($CC$4=6800,GV5,IF($CC$4=7200,GW5,IF($CC$4=7600,GX5,IF($CC$4=8200,GY5,IF($CC$4=8700,GZ5,IF($CC$4=8900,HA5,IF($CC$4=9500,HB5,IF($CC$4=10000,HC5,""))))))))))))))))))))))))</f>
        <v>39300</v>
      </c>
      <c r="CF5" s="91">
        <f>CH5</f>
        <v>31100</v>
      </c>
      <c r="CG5" s="91">
        <f>IF(AND($I$16=""),"",IF(AND($K$16=""),"",IF(AND(CG4=""),"",IF(AND(CG4&lt;=CH5),CH5,INDEX(CF5:CF33,MATCH(CG4,CH5:CH33)+(LOOKUP(CG4,CH5:CH33)&lt;&gt;CG4))))))</f>
        <v>57800</v>
      </c>
      <c r="CH5" s="91">
        <f>IF($CF$4=4200,GF5,IF($CF$4=4800,GG5,IF($CF$4="5400A",GI5,IF($CF$4=3600,GH5,IF($CF$4=1700,GJ5,IF($CF$4=1750,GK5,IF($CF$4=1900,GL5,IF($CF$4=2000,GM5,IF($CF$4="2400A",GN5,IF($CF$4="2400B",GO5,IF($CF$4="2400C",GP5,IF($CF$4="2800A",GQ5,IF($CF$4="2800B",GR5,IF($CF$4="5400B",GS5,IF($CF$4=6000,GT5,IF($CF$4=6600,GU5,IF($CF$4=6800,GV5,IF($CF$4=7200,GW5,IF($CF$4=7600,GX5,IF($CF$4=8200,GY5,IF($CF$4=8700,GZ5,IF($CF$4=8900,HA5,IF($CF$4=9500,HB5,IF($CF$4=10000,HC5,""))))))))))))))))))))))))</f>
        <v>31100</v>
      </c>
      <c r="CI5" s="91">
        <f>CK5</f>
        <v>31100</v>
      </c>
      <c r="CJ5" s="91">
        <f>IF(AND($I$17=""),"",IF(AND($K$17=""),"",IF(AND(CJ4=""),"",IF(AND(CJ4&lt;=CK5),CK5,INDEX(CI5:CI33,MATCH(CJ4,CK5:CK33)+(LOOKUP(CJ4,CK5:CK33)&lt;&gt;CJ4))))))</f>
        <v>57800</v>
      </c>
      <c r="CK5" s="91">
        <f>IF($CI$4=4200,GF5,IF($CI$4=4800,GG5,IF($CI$4="5400A",GI5,IF($CI$4=3600,GH5,IF($CI$4=1700,GJ5,IF($CI$4=1750,GK5,IF($CI$4=1900,GL5,IF($CI$4=2000,GM5,IF($CI$4="2400A",GN5,IF($CI$4="2400B",GO5,IF($CI$4="2400C",GP5,IF($CI$4="2800A",GQ5,IF($CI$4="2800B",GR5,IF($CI$4="5400B",GS5,IF($CI$4=6000,GT5,IF($CI$4=6600,GU5,IF($CI$4=6800,GV5,IF($CI$4=7200,GW5,IF($CI$4=7600,GX5,IF($CI$4=8200,GY5,IF($CI$4=8700,GZ5,IF($CI$4=8900,HA5,IF($CI$4=9500,HB5,IF($CI$4=10000,HC5,""))))))))))))))))))))))))</f>
        <v>31100</v>
      </c>
      <c r="CL5" s="91">
        <f>CN5</f>
        <v>14600</v>
      </c>
      <c r="CM5" s="91">
        <f>IF(AND($I$18=""),"",IF(AND($K$18=""),"",IF(AND(CM4=""),"",IF(AND(CM4&lt;=CN5),CN5,INDEX(CL5:CL33,MATCH(CM4,CN5:CN33)+(LOOKUP(CM4,CN5:CN33)&lt;&gt;CM4))))))</f>
        <v>20800</v>
      </c>
      <c r="CN5" s="91">
        <f>IF($CL$4=4200,GF5,IF($CL$4=4800,GG5,IF($CL$4="5400A",GI5,IF($CL$4=3600,GH5,IF($CL$4=1700,GJ5,IF($CL$4=1750,GK5,IF($CL$4=1900,GL5,IF($CL$4=2000,GM5,IF($CL$4="2400A",GN5,IF($CL$4="2400B",GO5,IF($CL$4="2400C",GP5,IF($CL$4="2800A",GQ5,IF($CL$4="2800B",GR5,IF($CL$4="5400B",GS5,IF($CL$4=6000,GT5,IF($CL$4=6600,GU5,IF($CL$4=6800,GV5,IF($CL$4=7200,GW5,IF($CL$4=7600,GX5,IF($CL$4=8200,GY5,IF($CL$4=8700,GZ5,IF($CL$4=8900,HA5,IF($CL$4=9500,HB5,IF($CL$4=10000,HC5,""))))))))))))))))))))))))</f>
        <v>14600</v>
      </c>
      <c r="CO5" s="91">
        <f>CQ5</f>
        <v>26500</v>
      </c>
      <c r="CP5" s="91">
        <f>IF(AND($I$19=""),"",IF(AND($K$19=""),"",IF(AND(CP4=""),"",IF(AND(CP4&lt;=CQ5),CQ5,INDEX(CO5:CO33,MATCH(CP4,CQ5:CQ33)+(LOOKUP(CP4,CQ5:CQ33)&lt;&gt;CP4))))))</f>
        <v>38900</v>
      </c>
      <c r="CQ5" s="91">
        <f>IF($CO$4=4200,GF5,IF($CO$4=4800,GG5,IF($CO$4="5400A",GI5,IF($CO$4=3600,GH5,IF($CO$4=1700,GJ5,IF($CO$4=1750,GK5,IF($CO$4=1900,GL5,IF($CO$4=2000,GM5,IF($CO$4="2400A",GN5,IF($CO$4="2400B",GO5,IF($CO$4="2400C",GP5,IF($CO$4="2800A",GQ5,IF($CO$4="2800B",GR5,IF($CO$4="5400B",GS5,IF($CO$4=6000,GT5,IF($CO$4=6600,GU5,IF($CO$4=6800,GV5,IF($CO$4=7200,GW5,IF($CO$4=7600,GX5,IF($CO$4=8200,GY5,IF($CO$4=8700,GZ5,IF($CO$4=8900,HA5,IF($CO$4=9500,HB5,IF($CO$4=10000,HC5,""))))))))))))))))))))))))</f>
        <v>26500</v>
      </c>
      <c r="CR5" s="91">
        <f>CT5</f>
        <v>39300</v>
      </c>
      <c r="CS5" s="91">
        <f>IF(AND($I$20=""),"",IF(AND($K$20=""),"",IF(AND(CS4=""),"",IF(AND(CS4&lt;=CT5),CT5,INDEX(CR5:CR33,MATCH(CS4,CT5:CT33)+(LOOKUP(CS4,CT5:CT33)&lt;&gt;CS4))))))</f>
        <v>67200</v>
      </c>
      <c r="CT5" s="91">
        <f>IF($CR$4=4200,GF5,IF($CR$4=4800,GG5,IF($CR$4="5400A",GI5,IF($CR$4=3600,GH5,IF($CR$4=1700,GJ5,IF($CR$4=1750,GK5,IF($CR$4=1900,GL5,IF($CR$4=2000,GM5,IF($CR$4="2400A",GN5,IF($CR$4="2400B",GO5,IF($CR$4="2400C",GP5,IF($CR$4="2800A",GQ5,IF($CR$4="2800B",GR5,IF($CR$4="5400B",GS5,IF($CR$4=6000,GT5,IF($CR$4=6600,GU5,IF($CR$4=6800,GV5,IF($CR$4=7200,GW5,IF($CR$4=7600,GX5,IF($CR$4=8200,GY5,IF($CR$4=8700,GZ5,IF($CR$4=8900,HA5,IF($CR$4=9500,HB5,IF($CR$4=10000,HC5,""))))))))))))))))))))))))</f>
        <v>39300</v>
      </c>
      <c r="CU5" s="91" t="str">
        <f>CW5</f>
        <v/>
      </c>
      <c r="CV5" s="91" t="str">
        <f>IF(AND($I$21=""),"",IF(AND($K$21=""),"",IF(AND(CV4=""),"",IF(AND(CV4&lt;=CW5),CW5,INDEX(CU5:CU33,MATCH(CV4,CW5:CW33)+(LOOKUP(CV4,CW5:CW33)&lt;&gt;CV4))))))</f>
        <v/>
      </c>
      <c r="CW5" s="91" t="str">
        <f>IF($CU$4=4200,GF5,IF($CU$4=4800,GG5,IF($CU$4="5400A",GI5,IF($CU$4=3600,GH5,IF($CU$4=1700,GJ5,IF($CU$4=1750,GK5,IF($CU$4=1900,GL5,IF($CU$4=2000,GM5,IF($CU$4="2400A",GN5,IF($CU$4="2400B",GO5,IF($CU$4="2400C",GP5,IF($CU$4="2800A",GQ5,IF($CU$4="2800B",GR5,IF($CU$4="5400B",GS5,IF($CU$4=6000,GT5,IF($CU$4=6600,GU5,IF($CU$4=6800,GV5,IF($CU$4=7200,GW5,IF($CU$4=7600,GX5,IF($CU$4=8200,GY5,IF($CU$4=8700,GZ5,IF($CU$4=8900,HA5,IF($CU$4=9500,HB5,IF($CU$4=10000,HC5,""))))))))))))))))))))))))</f>
        <v/>
      </c>
      <c r="CX5" s="91" t="str">
        <f>CZ5</f>
        <v/>
      </c>
      <c r="CY5" s="91" t="str">
        <f>IF(AND($I$22=""),"",IF(AND($K$22=""),"",IF(AND(CY4=""),"",IF(AND(CY4&lt;=CZ5),CZ5,INDEX(CX5:CX33,MATCH(CY4,CZ5:CZ33)+(LOOKUP(CY4,CZ5:CZ33)&lt;&gt;CY4))))))</f>
        <v/>
      </c>
      <c r="CZ5" s="91" t="str">
        <f>IF($CX$4=4200,GF5,IF($CX$4=4800,GG5,IF($CX$4="5400A",GI5,IF($CX$4=3600,GH5,IF($CX$4=1700,GJ5,IF($CX$4=1750,GK5,IF($CX$4=1900,GL5,IF($CX$4=2000,GM5,IF($CX$4="2400A",GN5,IF($CX$4="2400B",GO5,IF($CX$4="2400C",GP5,IF($CX$4="2800A",GQ5,IF($CX$4="2800B",GR5,IF($CX$4="5400B",GS5,IF($CX$4=6000,GT5,IF($CX$4=6600,GU5,IF($CX$4=6800,GV5,IF($CX$4=7200,GW5,IF($CX$4=7600,GX5,IF($CX$4=8200,GY5,IF($CX$4=8700,GZ5,IF($CX$4=8900,HA5,IF($CX$4=9500,HB5,IF($CX$4=10000,HC5,""))))))))))))))))))))))))</f>
        <v/>
      </c>
      <c r="DA5" s="91" t="str">
        <f>DC5</f>
        <v/>
      </c>
      <c r="DB5" s="91" t="str">
        <f>IF(AND($I$23=""),"",IF(AND($K$23=""),"",IF(AND(DB4=""),"",IF(AND(DB4&lt;=DC5),DC5,INDEX(DA5:DA33,MATCH(DB4,DC5:DC33)+(LOOKUP(DB4,DC5:DC33)&lt;&gt;DB4))))))</f>
        <v/>
      </c>
      <c r="DC5" s="91" t="str">
        <f>IF($DA$4=4200,GF5,IF($DA$4=4800,GG5,IF($DA$4="5400A",GI5,IF($DA$4=3600,GH5,IF($DA$4=1700,GJ5,IF($DA$4=1750,GK5,IF($DA$4=1900,GL5,IF($DA$4=2000,GM5,IF($DA$4="2400A",GN5,IF($DA$4="2400B",GO5,IF($DA$4="2400C",GP5,IF($DA$4="2800A",GQ5,IF($DA$4="2800B",GR5,IF($DA$4="5400B",GS5,IF($DA$4=6000,GT5,IF($DA$4=6600,GU5,IF($DA$4=6800,GV5,IF($DA$4=7200,GW5,IF($DA$4=7600,GX5,IF($DA$4=8200,GY5,IF($DA$4=8700,GZ5,IF($DA$4=8900,HA5,IF($DA$4=9500,HB5,IF($DA$4=10000,HC5,""))))))))))))))))))))))))</f>
        <v/>
      </c>
      <c r="DD5" s="91" t="str">
        <f>DF5</f>
        <v/>
      </c>
      <c r="DE5" s="91" t="str">
        <f>IF(AND($I$24=""),"",IF(AND($K$24=""),"",IF(AND(DE4=""),"",IF(AND(DE4&lt;=DF5),DF5,INDEX(DD5:DD33,MATCH(DE4,DF5:DF33)+(LOOKUP(DE4,DF5:DF33)&lt;&gt;DE4))))))</f>
        <v/>
      </c>
      <c r="DF5" s="91" t="str">
        <f>IF($DD$4=4200,GF5,IF($DD$4=4800,GG5,IF($DD$4="5400A",GI5,IF($DD$4=3600,GH5,IF($DD$4=1700,GJ5,IF($DD$4=1750,GK5,IF($DD$4=1900,GL5,IF($DD$4=2000,GM5,IF($DD$4="2400A",GN5,IF($DD$4="2400B",GO5,IF($DD$4="2400C",GP5,IF($DD$4="2800A",GQ5,IF($DD$4="2800B",GR5,IF($DD$4="5400B",GS5,IF($DD$4=6000,GT5,IF($DD$4=6600,GU5,IF($DD$4=6800,GV5,IF($DD$4=7200,GW5,IF($DD$4=7600,GX5,IF($DD$4=8200,GY5,IF($DD$4=8700,GZ5,IF($DD$4=8900,HA5,IF($DD$4=9500,HB5,IF($DD$4=10000,HC5,""))))))))))))))))))))))))</f>
        <v/>
      </c>
      <c r="DG5" s="91" t="str">
        <f>DI5</f>
        <v/>
      </c>
      <c r="DH5" s="91" t="str">
        <f>IF(AND($I$25=""),"",IF(AND($K$25=""),"",IF(AND(DH4=""),"",IF(AND(DH4&lt;=DI5),DI5,INDEX(DG5:DG33,MATCH(DH4,DI5:DI33)+(LOOKUP(DH4,DI5:DI33)&lt;&gt;DH4))))))</f>
        <v/>
      </c>
      <c r="DI5" s="91" t="str">
        <f>IF($DG$4=4200,GF5,IF($DG$4=4800,GG5,IF($DG$4="5400A",GI5,IF($DG$4=3600,GH5,IF($DG$4=1700,GJ5,IF($DG$4=1750,GK5,IF($DG$4=1900,GL5,IF($DG$4=2000,GM5,IF($DG$4="2400A",GN5,IF($DG$4="2400B",GO5,IF($DG$4="2400C",GP5,IF($DG$4="2800A",GQ5,IF($DG$4="2800B",GR5,IF($DG$4="5400B",GS5,IF($DG$4=6000,GT5,IF($DG$4=6600,GU5,IF($DG$4=6800,GV5,IF($DG$4=7200,GW5,IF($DG$4=7600,GX5,IF($DG$4=8200,GY5,IF($DG$4=8700,GZ5,IF($DG$4=8900,HA5,IF($DG$4=9500,HB5,IF($DG$4=10000,HC5,""))))))))))))))))))))))))</f>
        <v/>
      </c>
      <c r="DJ5" s="91" t="str">
        <f>DL5</f>
        <v/>
      </c>
      <c r="DK5" s="91" t="str">
        <f>IF(AND($I$26=""),"",IF(AND($K$26=""),"",IF(AND(DK4=""),"",IF(AND(DK4&lt;=DL5),DL5,INDEX(DJ5:DJ33,MATCH(DK4,DL5:DL33)+(LOOKUP(DK4,DL5:DL33)&lt;&gt;DK4))))))</f>
        <v/>
      </c>
      <c r="DL5" s="91" t="str">
        <f>IF($DJ$4=4200,GF5,IF($DJ$4=4800,GG5,IF($DJ$4="5400A",GI5,IF($DJ$4=3600,GH5,IF($DJ$4=1700,GJ5,IF($DJ$4=1750,GK5,IF($DJ$4=1900,GL5,IF($DJ$4=2000,GM5,IF($DJ$4="2400A",GN5,IF($DJ$4="2400B",GO5,IF($DJ$4="2400C",GP5,IF($DJ$4="2800A",GQ5,IF($DJ$4="2800B",GR5,IF($DJ$4="5400B",GS5,IF($DJ$4=6000,GT5,IF($DJ$4=6600,GU5,IF($DJ$4=6800,GV5,IF($DJ$4=7200,GW5,IF($DJ$4=7600,GX5,IF($DJ$4=8200,GY5,IF($DJ$4=8700,GZ5,IF($DJ$4=8900,HA5,IF($DJ$4=9500,HB5,IF($DJ$4=10000,HC5,""))))))))))))))))))))))))</f>
        <v/>
      </c>
      <c r="DM5" s="91" t="str">
        <f>DO5</f>
        <v/>
      </c>
      <c r="DN5" s="91" t="str">
        <f>IF(AND($I$27=""),"",IF(AND($K$27=""),"",IF(AND(DN4=""),"",IF(AND(DN4&lt;=DO5),DO5,INDEX(DM5:DM33,MATCH(DN4,DO5:DO33)+(LOOKUP(DN4,DO5:DO33)&lt;&gt;DN4))))))</f>
        <v/>
      </c>
      <c r="DO5" s="91" t="str">
        <f>IF($DM$4=4200,GF5,IF($DM$4=4800,GG5,IF($DM$4="5400A",GI5,IF($DM$4=3600,GH5,IF($DM$4=1700,GJ5,IF($DM$4=1750,GK5,IF($DM$4=1900,GL5,IF($DM$4=2000,GM5,IF($DM$4="2400A",GN5,IF($DM$4="2400B",GO5,IF($DM$4="2400C",GP5,IF($DM$4="2800A",GQ5,IF($DM$4="2800B",GR5,IF($DM$4="5400B",GS5,IF($DM$4=6000,GT5,IF($DM$4=6600,GU5,IF($DM$4=6800,GV5,IF($DM$4=7200,GW5,IF($DM$4=7600,GX5,IF($DM$4=8200,GY5,IF($DM$4=8700,GZ5,IF($DM$4=8900,HA5,IF($DM$4=9500,HB5,IF($DM$4=10000,HC5,""))))))))))))))))))))))))</f>
        <v/>
      </c>
      <c r="DP5" s="91" t="str">
        <f>DR5</f>
        <v/>
      </c>
      <c r="DQ5" s="91" t="str">
        <f>IF(AND($I$28=""),"",IF(AND($K$28=""),"",IF(AND(DQ4=""),"",IF(AND(DQ4&lt;=DR5),DR5,INDEX(DP5:DP33,MATCH(DQ4,DR5:DR33)+(LOOKUP(DQ4,DR5:DR33)&lt;&gt;DQ4))))))</f>
        <v/>
      </c>
      <c r="DR5" s="91" t="str">
        <f>IF($DP$4=4200,GF5,IF($DP$4=4800,GG5,IF($DP$4="5400A",GI5,IF($DP$4=3600,GH5,IF($DP$4=1700,GJ5,IF($DP$4=1750,GK5,IF($DP$4=1900,GL5,IF($DP$4=2000,GM5,IF($DP$4="2400A",GN5,IF($DP$4="2400B",GO5,IF($DP$4="2400C",GP5,IF($DP$4="2800A",GQ5,IF($DP$4="2800B",GR5,IF($DP$4="5400B",GS5,IF($DP$4=6000,GT5,IF($DP$4=6600,GU5,IF($DP$4=6800,GV5,IF($DP$4=7200,GW5,IF($DP$4=7600,GX5,IF($DP$4=8200,GY5,IF($DP$4=8700,GZ5,IF($DP$4=8900,HA5,IF($DP$4=9500,HB5,IF($DP$4=10000,HC5,""))))))))))))))))))))))))</f>
        <v/>
      </c>
      <c r="DS5" s="91" t="str">
        <f>DU5</f>
        <v/>
      </c>
      <c r="DT5" s="91" t="str">
        <f>IF(AND($I$29=""),"",IF(AND($K$29=""),"",IF(AND(DT4=""),"",IF(AND(DT4&lt;=DU5),DU5,INDEX(DS5:DS33,MATCH(DT4,DU5:DU33)+(LOOKUP(DT4,DU5:DU33)&lt;&gt;DT4))))))</f>
        <v/>
      </c>
      <c r="DU5" s="91" t="str">
        <f>IF($DS$4=4200,GF5,IF($DS$4=4800,GG5,IF($DS$4="5400A",GI5,IF($DS$4=3600,GH5,IF($DS$4=1700,GJ5,IF($DS$4=1750,GK5,IF($DS$4=1900,GL5,IF($DS$4=2000,GM5,IF($DS$4="2400A",GN5,IF($DS$4="2400B",GO5,IF($DS$4="2400C",GP5,IF($DS$4="2800A",GQ5,IF($DS$4="2800B",GR5,IF($DS$4="5400B",GS5,IF($DS$4=6000,GT5,IF($DS$4=6600,GU5,IF($DS$4=6800,GV5,IF($DS$4=7200,GW5,IF($DS$4=7600,GX5,IF($DS$4=8200,GY5,IF($DS$4=8700,GZ5,IF($DS$4=8900,HA5,IF($DS$4=9500,HB5,IF($DS$4=10000,HC5,""))))))))))))))))))))))))</f>
        <v/>
      </c>
      <c r="DV5" s="91" t="str">
        <f>DX5</f>
        <v/>
      </c>
      <c r="DW5" s="91" t="str">
        <f>IF(AND($I$30=""),"",IF(AND($K$30=""),"",IF(AND(DW4=""),"",IF(AND(DW4&lt;=DX5),DX5,INDEX(DV5:DV33,MATCH(DW4,DX5:DX33)+(LOOKUP(DW4,DX5:DX33)&lt;&gt;DW4))))))</f>
        <v/>
      </c>
      <c r="DX5" s="91" t="str">
        <f>IF($DV$4=4200,GF5,IF($DV$4=4800,GG5,IF($DV$4="5400A",GI5,IF($DV$4=3600,GH5,IF($DV$4=1700,GJ5,IF($DV$4=1750,GK5,IF($DV$4=1900,GL5,IF($DV$4=2000,GM5,IF($DV$4="2400A",GN5,IF($DV$4="2400B",GO5,IF($DV$4="2400C",GP5,IF($DV$4="2800A",GQ5,IF($DV$4="2800B",GR5,IF($DV$4="5400B",GS5,IF($DV$4=6000,GT5,IF($DV$4=6600,GU5,IF($DV$4=6800,GV5,IF($DV$4=7200,GW5,IF($DV$4=7600,GX5,IF($DV$4=8200,GY5,IF($DV$4=8700,GZ5,IF($DV$4=8900,HA5,IF($DV$4=9500,HB5,IF($DV$4=10000,HC5,""))))))))))))))))))))))))</f>
        <v/>
      </c>
      <c r="DY5" s="91" t="str">
        <f>EA5</f>
        <v/>
      </c>
      <c r="DZ5" s="91" t="str">
        <f>IF(AND($I$31=""),"",IF(AND($K$31=""),"",IF(AND(DZ4=""),"",IF(AND(DZ4&lt;=EA5),EA5,INDEX(DY5:DY33,MATCH(DZ4,EA5:EA33)+(LOOKUP(DZ4,EA5:EA33)&lt;&gt;DZ4))))))</f>
        <v/>
      </c>
      <c r="EA5" s="91" t="str">
        <f>IF($DY$4=4200,GF5,IF($DY$4=4800,GG5,IF($DY$4="5400A",GI5,IF($DY$4=3600,GH5,IF($DY$4=1700,GJ5,IF($DY$4=1750,GK5,IF($DY$4=1900,GL5,IF($DY$4=2000,GM5,IF($DY$4="2400A",GN5,IF($DY$4="2400B",GO5,IF($DY$4="2400C",GP5,IF($DY$4="2800A",GQ5,IF($DY$4="2800B",GR5,IF($DY$4="5400B",GS5,IF($DY$4=6000,GT5,IF($DY$4=6600,GU5,IF($DY$4=6800,GV5,IF($DY$4=7200,GW5,IF($DY$4=7600,GX5,IF($DY$4=8200,GY5,IF($DY$4=8700,GZ5,IF($DY$4=8900,HA5,IF($DY$4=9500,HB5,IF($DY$4=10000,HC5,""))))))))))))))))))))))))</f>
        <v/>
      </c>
      <c r="EB5" s="91" t="str">
        <f>ED5</f>
        <v/>
      </c>
      <c r="EC5" s="91" t="str">
        <f>IF(AND($I$32=""),"",IF(AND($K$32=""),"",IF(AND(EC4=""),"",IF(AND(EC4&lt;=ED5),ED5,INDEX(EB5:EB33,MATCH(EC4,ED5:ED33)+(LOOKUP(EC4,ED5:ED33)&lt;&gt;EC4))))))</f>
        <v/>
      </c>
      <c r="ED5" s="91" t="str">
        <f>IF($EB$4=4200,GF5,IF($EB$4=4800,GG5,IF($EB$4="5400A",GI5,IF($EB$4=3600,GH5,IF($EB$4=1700,GJ5,IF($EB$4=1750,GK5,IF($EB$4=1900,GL5,IF($EB$4=2000,GM5,IF($EB$4="2400A",GN5,IF($EB$4="2400B",GO5,IF($EB$4="2400C",GP5,IF($EB$4="2800A",GQ5,IF($EB$4="2800B",GR5,IF($EB$4="5400B",GS5,IF($EB$4=6000,GT5,IF($EB$4=6600,GU5,IF($EB$4=6800,GV5,IF($EB$4=7200,GW5,IF($EB$4=7600,GX5,IF($EB$4=8200,GY5,IF($EB$4=8700,GZ5,IF($EB$4=8900,HA5,IF($EB$4=9500,HB5,IF($EB$4=10000,HC5,""))))))))))))))))))))))))</f>
        <v/>
      </c>
      <c r="EE5" s="91" t="str">
        <f>EG5</f>
        <v/>
      </c>
      <c r="EF5" s="91" t="str">
        <f>IF(AND($I$33=""),"",IF(AND($K$33=""),"",IF(AND(EF4=""),"",IF(AND(EF4&lt;=EG5),EG5,INDEX(EE5:EE33,MATCH(EF4,EG5:EG33)+(LOOKUP(EF4,EG5:EG33)&lt;&gt;EF4))))))</f>
        <v/>
      </c>
      <c r="EG5" s="91" t="str">
        <f>IF($EE$4=4200,GF5,IF($EE$4=4800,GG5,IF($EE$4="5400A",GI5,IF($EE$4=3600,GH5,IF($EE$4=1700,GJ5,IF($EE$4=1750,GK5,IF($EE$4=1900,GL5,IF($EE$4=2000,GM5,IF($EE$4="2400A",GN5,IF($EE$4="2400B",GO5,IF($EE$4="2400C",GP5,IF($EE$4="2800A",GQ5,IF($EE$4="2800B",GR5,IF($EE$4="5400B",GS5,IF($EE$4=6000,GT5,IF($EE$4=6600,GU5,IF($EE$4=6800,GV5,IF($EE$4=7200,GW5,IF($EE$4=7600,GX5,IF($EE$4=8200,GY5,IF($EE$4=8700,GZ5,IF($EE$4=8900,HA5,IF($EE$4=9500,HB5,IF($EE$4=10000,HC5,""))))))))))))))))))))))))</f>
        <v/>
      </c>
      <c r="EH5" s="91">
        <f>EJ5</f>
        <v>0</v>
      </c>
      <c r="EI5" s="91" t="str">
        <f>IF(AND(CG9=""),"",IF(AND(CI9=""),"",IF(AND(EI4=""),"",IF(AND(EI4&lt;=$GD$5),$GD$5,INDEX(EH5:EH33,MATCH(EI4,EJ5:EJ33)+(LOOKUP(EI4,EJ5:EJ33)&lt;&gt;EI4))))))</f>
        <v/>
      </c>
      <c r="EJ5" s="91">
        <f>IF($CF$4=4200,IQ5,IF($CF$4=4800,IR5,IF($CF$4="5400A",IT5,IF($CF$4=3600,IS5,IF($CF$4=1700,IU5,IF($CF$4=1750,IV5,IF($CF$4=1900,IW5,IF($CF$4=2000,IX5,IF($CF$4="2400A",IY5,IF($CF$4="2400B",IZ5,IF($CF$4="2400C",JA5,IF($CF$4="2800A",JB5,IF($CF$4="2800B",JC5,IF($CF$4="5400B",JD5,IF($CF$4=6000,JE5,IF($CF$4=6600,JF5,IF($CF$4=6800,JG5,IF($CF$4=7200,JH5,IF($CF$4=7600,JI5,IF($CF$4=8200,JJ5,IF($CF$4=8700,JK5,IF($CF$4=8900,JL5,IF($CF$4=9500,JM5,IF($CF$4=10000,JN5,""))))))))))))))))))))))))</f>
        <v>0</v>
      </c>
      <c r="EK5" s="91">
        <f>EM5</f>
        <v>0</v>
      </c>
      <c r="EL5" s="91" t="str">
        <f>IF(AND(CJ9=""),"",IF(AND(CL9=""),"",IF(AND(EL4=""),"",IF(AND(EL4&lt;=$GD$5),$GD$5,INDEX(EK5:EK33,MATCH(EL4,EM5:EM33)+(LOOKUP(EL4,EM5:EM33)&lt;&gt;EL4))))))</f>
        <v/>
      </c>
      <c r="EM5" s="91">
        <f>IF($CF$4=4200,IT5,IF($CF$4=4800,IU5,IF($CF$4="5400A",IW5,IF($CF$4=3600,IV5,IF($CF$4=1700,IX5,IF($CF$4=1750,IY5,IF($CF$4=1900,IZ5,IF($CF$4=2000,JA5,IF($CF$4="2400A",JB5,IF($CF$4="2400B",JC5,IF($CF$4="2400C",JD5,IF($CF$4="2800A",JE5,IF($CF$4="2800B",JF5,IF($CF$4="5400B",JG5,IF($CF$4=6000,JH5,IF($CF$4=6600,JI5,IF($CF$4=6800,JJ5,IF($CF$4=7200,JK5,IF($CF$4=7600,JL5,IF($CF$4=8200,JM5,IF($CF$4=8700,JN5,IF($CF$4=8900,JO5,IF($CF$4=9500,JP5,IF($CF$4=10000,JQ5,""))))))))))))))))))))))))</f>
        <v>0</v>
      </c>
      <c r="EN5" s="91">
        <f>EP5</f>
        <v>0</v>
      </c>
      <c r="EO5" s="91" t="str">
        <f>IF(AND(CM9=""),"",IF(AND(CO9=""),"",IF(AND(EO4=""),"",IF(AND(EO4&lt;=$GD$5),$GD$5,INDEX(EN5:EN33,MATCH(EO4,EP5:EP33)+(LOOKUP(EO4,EP5:EP33)&lt;&gt;EO4))))))</f>
        <v/>
      </c>
      <c r="EP5" s="91">
        <f>IF($CF$4=4200,IW5,IF($CF$4=4800,IX5,IF($CF$4="5400A",IZ5,IF($CF$4=3600,IY5,IF($CF$4=1700,JA5,IF($CF$4=1750,JB5,IF($CF$4=1900,JC5,IF($CF$4=2000,JD5,IF($CF$4="2400A",JE5,IF($CF$4="2400B",JF5,IF($CF$4="2400C",JG5,IF($CF$4="2800A",JH5,IF($CF$4="2800B",JI5,IF($CF$4="5400B",JJ5,IF($CF$4=6000,JK5,IF($CF$4=6600,JL5,IF($CF$4=6800,JM5,IF($CF$4=7200,JN5,IF($CF$4=7600,JO5,IF($CF$4=8200,JP5,IF($CF$4=8700,JQ5,IF($CF$4=8900,JR5,IF($CF$4=9500,JS5,IF($CF$4=10000,JT5,""))))))))))))))))))))))))</f>
        <v>0</v>
      </c>
      <c r="EQ5" s="91">
        <f>ES5</f>
        <v>0</v>
      </c>
      <c r="ER5" s="91" t="str">
        <f>IF(AND(CP9=""),"",IF(AND(CR9=""),"",IF(AND(ER4=""),"",IF(AND(ER4&lt;=$GD$5),$GD$5,INDEX(EQ5:EQ33,MATCH(ER4,ES5:ES33)+(LOOKUP(ER4,ES5:ES33)&lt;&gt;ER4))))))</f>
        <v/>
      </c>
      <c r="ES5" s="91">
        <f>IF($CF$4=4200,IZ5,IF($CF$4=4800,JA5,IF($CF$4="5400A",JC5,IF($CF$4=3600,JB5,IF($CF$4=1700,JD5,IF($CF$4=1750,JE5,IF($CF$4=1900,JF5,IF($CF$4=2000,JG5,IF($CF$4="2400A",JH5,IF($CF$4="2400B",JI5,IF($CF$4="2400C",JJ5,IF($CF$4="2800A",JK5,IF($CF$4="2800B",JL5,IF($CF$4="5400B",JM5,IF($CF$4=6000,JN5,IF($CF$4=6600,JO5,IF($CF$4=6800,JP5,IF($CF$4=7200,JQ5,IF($CF$4=7600,JR5,IF($CF$4=8200,JS5,IF($CF$4=8700,JT5,IF($CF$4=8900,JU5,IF($CF$4=9500,JV5,IF($CF$4=10000,JW5,""))))))))))))))))))))))))</f>
        <v>0</v>
      </c>
      <c r="ET5" s="91">
        <f>EV5</f>
        <v>0</v>
      </c>
      <c r="EU5" s="91" t="str">
        <f>IF(AND(CS9=""),"",IF(AND(CU9=""),"",IF(AND(EU4=""),"",IF(AND(EU4&lt;=$GD$5),$GD$5,INDEX(ET5:ET33,MATCH(EU4,EV5:EV33)+(LOOKUP(EU4,EV5:EV33)&lt;&gt;EU4))))))</f>
        <v/>
      </c>
      <c r="EV5" s="91">
        <f>IF($CF$4=4200,JC5,IF($CF$4=4800,JD5,IF($CF$4="5400A",JF5,IF($CF$4=3600,JE5,IF($CF$4=1700,JG5,IF($CF$4=1750,JH5,IF($CF$4=1900,JI5,IF($CF$4=2000,JJ5,IF($CF$4="2400A",JK5,IF($CF$4="2400B",JL5,IF($CF$4="2400C",JM5,IF($CF$4="2800A",JN5,IF($CF$4="2800B",JO5,IF($CF$4="5400B",JP5,IF($CF$4=6000,JQ5,IF($CF$4=6600,JR5,IF($CF$4=6800,JS5,IF($CF$4=7200,JT5,IF($CF$4=7600,JU5,IF($CF$4=8200,JV5,IF($CF$4=8700,JW5,IF($CF$4=8900,JX5,IF($CF$4=9500,JY5,IF($CF$4=10000,JZ5,""))))))))))))))))))))))))</f>
        <v>0</v>
      </c>
      <c r="EW5" s="91">
        <f>EY5</f>
        <v>0</v>
      </c>
      <c r="EX5" s="91" t="str">
        <f>IF(AND(CV9=""),"",IF(AND(CX9=""),"",IF(AND(EX4=""),"",IF(AND(EX4&lt;=$GD$5),$GD$5,INDEX(EW5:EW33,MATCH(EX4,EY5:EY33)+(LOOKUP(EX4,EY5:EY33)&lt;&gt;EX4))))))</f>
        <v/>
      </c>
      <c r="EY5" s="91">
        <f>IF($CF$4=4200,JF5,IF($CF$4=4800,JG5,IF($CF$4="5400A",JI5,IF($CF$4=3600,JH5,IF($CF$4=1700,JJ5,IF($CF$4=1750,JK5,IF($CF$4=1900,JL5,IF($CF$4=2000,JM5,IF($CF$4="2400A",JN5,IF($CF$4="2400B",JO5,IF($CF$4="2400C",JP5,IF($CF$4="2800A",JQ5,IF($CF$4="2800B",JR5,IF($CF$4="5400B",JS5,IF($CF$4=6000,JT5,IF($CF$4=6600,JU5,IF($CF$4=6800,JV5,IF($CF$4=7200,JW5,IF($CF$4=7600,JX5,IF($CF$4=8200,JY5,IF($CF$4=8700,JZ5,IF($CF$4=8900,KA5,IF($CF$4=9500,KB5,IF($CF$4=10000,KC5,""))))))))))))))))))))))))</f>
        <v>0</v>
      </c>
      <c r="EZ5" s="91">
        <f>FB5</f>
        <v>0</v>
      </c>
      <c r="FA5" s="91" t="str">
        <f>IF(AND(CY9=""),"",IF(AND(DA9=""),"",IF(AND(FA4=""),"",IF(AND(FA4&lt;=$GD$5),$GD$5,INDEX(EZ5:EZ33,MATCH(FA4,FB5:FB33)+(LOOKUP(FA4,FB5:FB33)&lt;&gt;FA4))))))</f>
        <v/>
      </c>
      <c r="FB5" s="91">
        <f>IF($CF$4=4200,JI5,IF($CF$4=4800,JJ5,IF($CF$4="5400A",JL5,IF($CF$4=3600,JK5,IF($CF$4=1700,JM5,IF($CF$4=1750,JN5,IF($CF$4=1900,JO5,IF($CF$4=2000,JP5,IF($CF$4="2400A",JQ5,IF($CF$4="2400B",JR5,IF($CF$4="2400C",JS5,IF($CF$4="2800A",JT5,IF($CF$4="2800B",JU5,IF($CF$4="5400B",JV5,IF($CF$4=6000,JW5,IF($CF$4=6600,JX5,IF($CF$4=6800,JY5,IF($CF$4=7200,JZ5,IF($CF$4=7600,KA5,IF($CF$4=8200,KB5,IF($CF$4=8700,KC5,IF($CF$4=8900,KD5,IF($CF$4=9500,KE5,IF($CF$4=10000,KF5,""))))))))))))))))))))))))</f>
        <v>0</v>
      </c>
      <c r="FC5" s="91">
        <f>FE5</f>
        <v>0</v>
      </c>
      <c r="FD5" s="91" t="str">
        <f>IF(AND(DB9=""),"",IF(AND(DD9=""),"",IF(AND(FD4=""),"",IF(AND(FD4&lt;=$GD$5),$GD$5,INDEX(FC5:FC33,MATCH(FD4,FE5:FE33)+(LOOKUP(FD4,FE5:FE33)&lt;&gt;FD4))))))</f>
        <v/>
      </c>
      <c r="FE5" s="91">
        <f>IF($CF$4=4200,JL5,IF($CF$4=4800,JM5,IF($CF$4="5400A",JO5,IF($CF$4=3600,JN5,IF($CF$4=1700,JP5,IF($CF$4=1750,JQ5,IF($CF$4=1900,JR5,IF($CF$4=2000,JS5,IF($CF$4="2400A",JT5,IF($CF$4="2400B",JU5,IF($CF$4="2400C",JV5,IF($CF$4="2800A",JW5,IF($CF$4="2800B",JX5,IF($CF$4="5400B",JY5,IF($CF$4=6000,JZ5,IF($CF$4=6600,KA5,IF($CF$4=6800,KB5,IF($CF$4=7200,KC5,IF($CF$4=7600,KD5,IF($CF$4=8200,KE5,IF($CF$4=8700,KF5,IF($CF$4=8900,KG5,IF($CF$4=9500,KH5,IF($CF$4=10000,KI5,""))))))))))))))))))))))))</f>
        <v>0</v>
      </c>
      <c r="FF5" s="91">
        <f>FH5</f>
        <v>0</v>
      </c>
      <c r="FG5" s="91" t="str">
        <f>IF(AND(DE9=""),"",IF(AND(DG9=""),"",IF(AND(FG4=""),"",IF(AND(FG4&lt;=$GD$5),$GD$5,INDEX(FF5:FF33,MATCH(FG4,FH5:FH33)+(LOOKUP(FG4,FH5:FH33)&lt;&gt;FG4))))))</f>
        <v/>
      </c>
      <c r="FH5" s="91">
        <f>IF($CF$4=4200,JO5,IF($CF$4=4800,JP5,IF($CF$4="5400A",JR5,IF($CF$4=3600,JQ5,IF($CF$4=1700,JS5,IF($CF$4=1750,JT5,IF($CF$4=1900,JU5,IF($CF$4=2000,JV5,IF($CF$4="2400A",JW5,IF($CF$4="2400B",JX5,IF($CF$4="2400C",JY5,IF($CF$4="2800A",JZ5,IF($CF$4="2800B",KA5,IF($CF$4="5400B",KB5,IF($CF$4=6000,KC5,IF($CF$4=6600,KD5,IF($CF$4=6800,KE5,IF($CF$4=7200,KF5,IF($CF$4=7600,KG5,IF($CF$4=8200,KH5,IF($CF$4=8700,KI5,IF($CF$4=8900,KJ5,IF($CF$4=9500,KK5,IF($CF$4=10000,KL5,""))))))))))))))))))))))))</f>
        <v>0</v>
      </c>
      <c r="FI5" s="91">
        <f>FK5</f>
        <v>0</v>
      </c>
      <c r="FJ5" s="91" t="str">
        <f>IF(AND(DH9=""),"",IF(AND(DJ9=""),"",IF(AND(FJ4=""),"",IF(AND(FJ4&lt;=$GD$5),$GD$5,INDEX(FI5:FI33,MATCH(FJ4,FK5:FK33)+(LOOKUP(FJ4,FK5:FK33)&lt;&gt;FJ4))))))</f>
        <v/>
      </c>
      <c r="FK5" s="91">
        <f>IF($CF$4=4200,JR5,IF($CF$4=4800,JS5,IF($CF$4="5400A",JU5,IF($CF$4=3600,JT5,IF($CF$4=1700,JV5,IF($CF$4=1750,JW5,IF($CF$4=1900,JX5,IF($CF$4=2000,JY5,IF($CF$4="2400A",JZ5,IF($CF$4="2400B",KA5,IF($CF$4="2400C",KB5,IF($CF$4="2800A",KC5,IF($CF$4="2800B",KD5,IF($CF$4="5400B",KE5,IF($CF$4=6000,KF5,IF($CF$4=6600,KG5,IF($CF$4=6800,KH5,IF($CF$4=7200,KI5,IF($CF$4=7600,KJ5,IF($CF$4=8200,KK5,IF($CF$4=8700,KL5,IF($CF$4=8900,KM5,IF($CF$4=9500,KN5,IF($CF$4=10000,KO5,""))))))))))))))))))))))))</f>
        <v>0</v>
      </c>
      <c r="FL5" s="91">
        <f>FN5</f>
        <v>0</v>
      </c>
      <c r="FM5" s="91" t="str">
        <f>IF(AND(DK9=""),"",IF(AND(DM9=""),"",IF(AND(FM4=""),"",IF(AND(FM4&lt;=$GD$5),$GD$5,INDEX(FL5:FL33,MATCH(FM4,FN5:FN33)+(LOOKUP(FM4,FN5:FN33)&lt;&gt;FM4))))))</f>
        <v/>
      </c>
      <c r="FN5" s="91">
        <f>IF($CF$4=4200,JU5,IF($CF$4=4800,JV5,IF($CF$4="5400A",JX5,IF($CF$4=3600,JW5,IF($CF$4=1700,JY5,IF($CF$4=1750,JZ5,IF($CF$4=1900,KA5,IF($CF$4=2000,KB5,IF($CF$4="2400A",KC5,IF($CF$4="2400B",KD5,IF($CF$4="2400C",KE5,IF($CF$4="2800A",KF5,IF($CF$4="2800B",KG5,IF($CF$4="5400B",KH5,IF($CF$4=6000,KI5,IF($CF$4=6600,KJ5,IF($CF$4=6800,KK5,IF($CF$4=7200,KL5,IF($CF$4=7600,KM5,IF($CF$4=8200,KN5,IF($CF$4=8700,KO5,IF($CF$4=8900,KP5,IF($CF$4=9500,KQ5,IF($CF$4=10000,KR5,""))))))))))))))))))))))))</f>
        <v>0</v>
      </c>
      <c r="FO5" s="91">
        <f>FQ5</f>
        <v>0</v>
      </c>
      <c r="FP5" s="91" t="str">
        <f>IF(AND(DN9=""),"",IF(AND(DP9=""),"",IF(AND(FP4=""),"",IF(AND(FP4&lt;=$GD$5),$GD$5,INDEX(FO5:FO33,MATCH(FP4,FQ5:FQ33)+(LOOKUP(FP4,FQ5:FQ33)&lt;&gt;FP4))))))</f>
        <v/>
      </c>
      <c r="FQ5" s="91">
        <f>IF($CF$4=4200,JX5,IF($CF$4=4800,JY5,IF($CF$4="5400A",KA5,IF($CF$4=3600,JZ5,IF($CF$4=1700,KB5,IF($CF$4=1750,KC5,IF($CF$4=1900,KD5,IF($CF$4=2000,KE5,IF($CF$4="2400A",KF5,IF($CF$4="2400B",KG5,IF($CF$4="2400C",KH5,IF($CF$4="2800A",KI5,IF($CF$4="2800B",KJ5,IF($CF$4="5400B",KK5,IF($CF$4=6000,KL5,IF($CF$4=6600,KM5,IF($CF$4=6800,KN5,IF($CF$4=7200,KO5,IF($CF$4=7600,KP5,IF($CF$4=8200,KQ5,IF($CF$4=8700,KR5,IF($CF$4=8900,KS5,IF($CF$4=9500,KT5,IF($CF$4=10000,KU5,""))))))))))))))))))))))))</f>
        <v>0</v>
      </c>
      <c r="FR5" s="91">
        <f>FT5</f>
        <v>0</v>
      </c>
      <c r="FS5" s="91" t="str">
        <f>IF(AND(DQ9=""),"",IF(AND(DS9=""),"",IF(AND(FS4=""),"",IF(AND(FS4&lt;=$GD$5),$GD$5,INDEX(FR5:FR33,MATCH(FS4,FT5:FT33)+(LOOKUP(FS4,FT5:FT33)&lt;&gt;FS4))))))</f>
        <v/>
      </c>
      <c r="FT5" s="91">
        <f>IF($CF$4=4200,KA5,IF($CF$4=4800,KB5,IF($CF$4="5400A",KD5,IF($CF$4=3600,KC5,IF($CF$4=1700,KE5,IF($CF$4=1750,KF5,IF($CF$4=1900,KG5,IF($CF$4=2000,KH5,IF($CF$4="2400A",KI5,IF($CF$4="2400B",KJ5,IF($CF$4="2400C",KK5,IF($CF$4="2800A",KL5,IF($CF$4="2800B",KM5,IF($CF$4="5400B",KN5,IF($CF$4=6000,KO5,IF($CF$4=6600,KP5,IF($CF$4=6800,KQ5,IF($CF$4=7200,KR5,IF($CF$4=7600,KS5,IF($CF$4=8200,KT5,IF($CF$4=8700,KU5,IF($CF$4=8900,KV5,IF($CF$4=9500,KW5,IF($CF$4=10000,KX5,""))))))))))))))))))))))))</f>
        <v>0</v>
      </c>
      <c r="FU5" s="91">
        <f>FW5</f>
        <v>0</v>
      </c>
      <c r="FV5" s="91" t="str">
        <f>IF(AND(DT9=""),"",IF(AND(DV9=""),"",IF(AND(FV4=""),"",IF(AND(FV4&lt;=$GD$5),$GD$5,INDEX(FU5:FU33,MATCH(FV4,FW5:FW33)+(LOOKUP(FV4,FW5:FW33)&lt;&gt;FV4))))))</f>
        <v/>
      </c>
      <c r="FW5" s="91">
        <f>IF($CF$4=4200,KD5,IF($CF$4=4800,KE5,IF($CF$4="5400A",KG5,IF($CF$4=3600,KF5,IF($CF$4=1700,KH5,IF($CF$4=1750,KI5,IF($CF$4=1900,KJ5,IF($CF$4=2000,KK5,IF($CF$4="2400A",KL5,IF($CF$4="2400B",KM5,IF($CF$4="2400C",KN5,IF($CF$4="2800A",KO5,IF($CF$4="2800B",KP5,IF($CF$4="5400B",KQ5,IF($CF$4=6000,KR5,IF($CF$4=6600,KS5,IF($CF$4=6800,KT5,IF($CF$4=7200,KU5,IF($CF$4=7600,KV5,IF($CF$4=8200,KW5,IF($CF$4=8700,KX5,IF($CF$4=8900,KY5,IF($CF$4=9500,KZ5,IF($CF$4=10000,LA5,""))))))))))))))))))))))))</f>
        <v>0</v>
      </c>
      <c r="FX5" s="42"/>
      <c r="FY5" s="42"/>
      <c r="FZ5" s="42"/>
      <c r="GB5" s="1">
        <f>GD5</f>
        <v>39300</v>
      </c>
      <c r="GD5" s="1">
        <f>IF($GD$3=4200,GF5,IF($GD$3=4800,GG5,IF($GD$3="5400A",GI5,IF($GD$3=3600,GH5,IF($GD$3=1700,GJ5,IF($GD$3=1750,GK5,IF($GD$3=1900,GL5,IF($GD$3=2000,GM5,IF($GD$3="2400A",GN5,IF($GD$3="2400B",GO5,IF($GD$3="2400C",GP5,IF($GD$3="2800A",GQ5,IF($GD$3="2800B",GR5,IF($GD$3="5400B",GS5,IF($GD$3=6000,GT5,IF($GD$3=6600,GU5,IF($GD$3=6800,GV5,IF($GD$3=7200,GW5,IF($GD$3=7600,GX5,IF($GD$3=8200,GY5,IF($GD$3=8700,GZ5,IF($GD$3=8900,HA5,IF($GD$3=9500,HB5,IF($GD$3=10000,HC5,""))))))))))))))))))))))))</f>
        <v>39300</v>
      </c>
      <c r="GF5" s="1">
        <v>26500</v>
      </c>
      <c r="GG5" s="70">
        <v>31100</v>
      </c>
      <c r="GH5" s="1">
        <v>23700</v>
      </c>
      <c r="GI5" s="1">
        <v>39300</v>
      </c>
      <c r="GJ5" s="30">
        <v>12400</v>
      </c>
      <c r="GK5" s="30">
        <v>12600</v>
      </c>
      <c r="GL5" s="14">
        <v>12800</v>
      </c>
      <c r="GM5" s="15">
        <v>13500</v>
      </c>
      <c r="GN5" s="14">
        <v>14600</v>
      </c>
      <c r="GO5" s="16">
        <v>15100</v>
      </c>
      <c r="GP5" s="17">
        <v>15700</v>
      </c>
      <c r="GQ5" s="18">
        <v>18500</v>
      </c>
      <c r="GR5" s="18">
        <v>20100</v>
      </c>
      <c r="GS5" s="19">
        <v>39300</v>
      </c>
      <c r="GT5" s="19">
        <v>42500</v>
      </c>
      <c r="GU5" s="14">
        <v>47200</v>
      </c>
      <c r="GV5" s="14">
        <v>49700</v>
      </c>
      <c r="GW5" s="14">
        <v>52800</v>
      </c>
      <c r="GX5" s="14">
        <v>58000</v>
      </c>
      <c r="GY5" s="14">
        <v>62300</v>
      </c>
      <c r="GZ5" s="15">
        <v>86200</v>
      </c>
      <c r="HA5" s="15">
        <v>90800</v>
      </c>
      <c r="HB5" s="15">
        <v>102100</v>
      </c>
      <c r="HC5" s="26">
        <v>104200</v>
      </c>
    </row>
    <row r="6" spans="1:234" ht="28.5" customHeight="1" thickBot="1">
      <c r="A6" s="248"/>
      <c r="B6" s="77"/>
      <c r="C6" s="85"/>
      <c r="D6" s="214"/>
      <c r="E6" s="214"/>
      <c r="F6" s="214"/>
      <c r="G6" s="214"/>
      <c r="H6" s="68"/>
      <c r="I6" s="68"/>
      <c r="J6" s="74"/>
      <c r="K6" s="68"/>
      <c r="L6" s="68"/>
      <c r="M6" s="68"/>
      <c r="N6" s="68"/>
      <c r="O6" s="386" t="s">
        <v>169</v>
      </c>
      <c r="P6" s="386"/>
      <c r="Q6" s="386"/>
      <c r="R6" s="386"/>
      <c r="S6" s="386"/>
      <c r="T6" s="386"/>
      <c r="U6" s="386"/>
      <c r="V6" s="386"/>
      <c r="W6" s="386"/>
      <c r="X6" s="383" t="s">
        <v>155</v>
      </c>
      <c r="Y6" s="383"/>
      <c r="Z6" s="383"/>
      <c r="AA6" s="383"/>
      <c r="AB6" s="383"/>
      <c r="AC6" s="383"/>
      <c r="AD6" s="383"/>
      <c r="AE6" s="383"/>
      <c r="AF6" s="383"/>
      <c r="AG6" s="71"/>
      <c r="AH6" s="71"/>
      <c r="AI6" s="71"/>
      <c r="AJ6" s="71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Y6" s="1" t="s">
        <v>46</v>
      </c>
      <c r="AZ6" s="50">
        <v>2000</v>
      </c>
      <c r="BA6" s="50">
        <v>5</v>
      </c>
      <c r="BB6" s="50" t="s">
        <v>57</v>
      </c>
      <c r="BE6" s="201" t="s">
        <v>241</v>
      </c>
      <c r="BK6" s="91">
        <f t="shared" ref="BK6:BK33" si="0">BM6</f>
        <v>56100</v>
      </c>
      <c r="BL6" s="91">
        <f>IF(AND($I$9=""),"",IF(AND($K$9=""),"",IF(AND(BL4=""),"",IF(AND(BL4&lt;=BM5),BM5,INDEX(BK5:BK20,MATCH(BL4,BM5:BM20)+(LOOKUP(BL4,BM5:BM20)&lt;&gt;BL4))))))</f>
        <v>59500</v>
      </c>
      <c r="BM6" s="91">
        <f t="shared" ref="BM6:BM33" si="1">IF($BK$4=4200,GF6,IF($BK$4=4800,GG6,IF($BK$4="5400A",GI6,IF($BK$4=3600,GH6,IF($BK$4=1700,GJ6,IF($BK$4=1750,GK6,IF($BK$4=1900,GL6,IF($BK$4=2000,GM6,IF($BK$4="2400A",GN6,IF($BK$4="2400B",GO6,IF($BK$4="2400C",GP6,IF($BK$4="2800A",GQ6,IF($BK$4="2800B",GR6,IF($BK$4="5400B",GS6,IF($BK$4=6000,GT6,IF($BK$4=6600,GU6,IF($BK$4=6800,GV6,IF($BK$4=7200,GW6,IF($BK$4=7600,GX6,IF($BK$4=8200,GY6,IF($BK$4=8700,GZ6,IF($BK$4=8900,HA6,IF($BK$4=9500,HB6,IF($BK$4=10000,HC6,""))))))))))))))))))))))))</f>
        <v>56100</v>
      </c>
      <c r="BN6" s="91">
        <f t="shared" ref="BN6:BN33" si="2">BP6</f>
        <v>53100</v>
      </c>
      <c r="BO6" s="91">
        <f>IF(AND($I$10=""),"",IF(AND($K$10=""),"",IF(AND(BO4=""),"",IF(AND(BO4&lt;=BP5),BP5,INDEX(BN5:BN20,MATCH(BO4,BP5:BP20)+(LOOKUP(BO4,BP5:BP20)&lt;&gt;BO4))))))</f>
        <v>67200</v>
      </c>
      <c r="BP6" s="91">
        <f t="shared" ref="BP6:BP33" si="3">IF($BN$4=4200,GF6,IF($BN$4=4800,GG6,IF($BN$4="5400A",GI6,IF($BN$4=3600,GH6,IF($BN$4=1700,GJ6,IF($BN$4=1750,GK6,IF($BN$4=1900,GL6,IF($BN$4=2000,GM6,IF($BN$4="2400A",GN6,IF($BN$4="2400B",GO6,IF($BN$4="2400C",GP6,IF($BN$4="2800A",GQ6,IF($BN$4="2800B",GR6,IF($BN$4="5400B",GS6,IF($BN$4=6000,GT6,IF($BN$4=6600,GU6,IF($BN$4=6800,GV6,IF($BN$4=7200,GW6,IF($BN$4=7600,GX6,IF($BN$4=8200,GY6,IF($BN$4=8700,GZ6,IF($BN$4=8900,HA6,IF($BN$4=9500,HB6,IF($BN$4=10000,HC6,""))))))))))))))))))))))))</f>
        <v>53100</v>
      </c>
      <c r="BQ6" s="91">
        <f t="shared" ref="BQ6:BQ33" si="4">BS6</f>
        <v>53100</v>
      </c>
      <c r="BR6" s="91">
        <f>IF(AND($I$11=""),"",IF(AND($K$11=""),"",IF(AND(BR4=""),"",IF(AND(BR4&lt;=BS5),BS5,INDEX(BQ5:BQ20,MATCH(BR4,BS5:BS20)+(LOOKUP(BR4,BS5:BS20)&lt;&gt;BR4))))))</f>
        <v>61500</v>
      </c>
      <c r="BS6" s="91">
        <f t="shared" ref="BS6:BS33" si="5">IF($BQ$4=4200,GF6,IF($BQ$4=4800,GG6,IF($BQ$4="5400A",GI6,IF($BQ$4=3600,GH6,IF($BQ$4=1700,GJ6,IF($BQ$4=1750,GK6,IF($BQ$4=1900,GL6,IF($BQ$4=2000,GM6,IF($BQ$4="2400A",GN6,IF($BQ$4="2400B",GO6,IF($BQ$4="2400C",GP6,IF($BQ$4="2800A",GQ6,IF($BQ$4="2800B",GR6,IF($BQ$4="5400B",GS6,IF($BQ$4=6000,GT6,IF($BQ$4=6600,GU6,IF($BQ$4=6800,GV6,IF($BQ$4=7200,GW6,IF($BQ$4=7600,GX6,IF($BQ$4=8200,GY6,IF($BQ$4=8700,GZ6,IF($BQ$4=8900,HA6,IF($BQ$4=9500,HB6,IF($BQ$4=10000,HC6,""))))))))))))))))))))))))</f>
        <v>53100</v>
      </c>
      <c r="BT6" s="91">
        <f t="shared" ref="BT6:BT33" si="6">BV6</f>
        <v>44300</v>
      </c>
      <c r="BU6" s="91">
        <f>IF(AND($I$12=""),"",IF(AND($K$12=""),"",IF(AND(BU4=""),"",IF(AND(BU4&lt;=BV5),BV5,INDEX(BT5:BT20,MATCH(BU4,BV5:BV20)+(LOOKUP(BU4,BV5:BV20)&lt;&gt;BU4))))))</f>
        <v>57800</v>
      </c>
      <c r="BV6" s="91">
        <f t="shared" ref="BV6:BV33" si="7">IF($BT$4=4200,GF6,IF($BT$4=4800,GG6,IF($BT$4="5400A",GI6,IF($BT$4=3600,GH6,IF($BT$4=1700,GJ6,IF($BT$4=1750,GK6,IF($BT$4=1900,GL6,IF($BT$4=2000,GM6,IF($BT$4="2400A",GN6,IF($BT$4="2400B",GO6,IF($BT$4="2400C",GP6,IF($BT$4="2800A",GQ6,IF($BT$4="2800B",GR6,IF($BT$4="5400B",GS6,IF($BT$4=6000,GT6,IF($BT$4=6600,GU6,IF($BT$4=6800,GV6,IF($BT$4=7200,GW6,IF($BT$4=7600,GX6,IF($BT$4=8200,GY6,IF($BT$4=8700,GZ6,IF($BT$4=8900,HA6,IF($BT$4=9500,HB6,IF($BT$4=10000,HC6,""))))))))))))))))))))))))</f>
        <v>44300</v>
      </c>
      <c r="BW6" s="91">
        <f t="shared" ref="BW6:BW33" si="8">BY6</f>
        <v>37800</v>
      </c>
      <c r="BX6" s="91">
        <f>IF(AND($I$13=""),"",IF(AND($K$13=""),"",IF(AND(BX4=""),"",IF(AND(BX4&lt;=BY5),BY5,INDEX(BW5:BW20,MATCH(BX4,BY5:BY20)+(LOOKUP(BX4,BY5:BY20)&lt;&gt;BX4))))))</f>
        <v>47900</v>
      </c>
      <c r="BY6" s="91">
        <f t="shared" ref="BY6:BY33" si="9">IF($BW$4=4200,GF6,IF($BW$4=4800,GG6,IF($BW$4="5400A",GI6,IF($BW$4=3600,GH6,IF($BW$4=1700,GJ6,IF($BW$4=1750,GK6,IF($BW$4=1900,GL6,IF($BW$4=2000,GM6,IF($BW$4="2400A",GN6,IF($BW$4="2400B",GO6,IF($BW$4="2400C",GP6,IF($BW$4="2800A",GQ6,IF($BW$4="2800B",GR6,IF($BW$4="5400B",GS6,IF($BW$4=6000,GT6,IF($BW$4=6600,GU6,IF($BW$4=6800,GV6,IF($BW$4=7200,GW6,IF($BW$4=7600,GX6,IF($BW$4=8200,GY6,IF($BW$4=8700,GZ6,IF($BW$4=8900,HA6,IF($BW$4=9500,HB6,IF($BW$4=10000,HC6,""))))))))))))))))))))))))</f>
        <v>37800</v>
      </c>
      <c r="BZ6" s="91">
        <f t="shared" ref="BZ6:BZ33" si="10">CB6</f>
        <v>53100</v>
      </c>
      <c r="CA6" s="91">
        <f>IF(AND($I$14=""),"",IF(AND($K$14=""),"",IF(AND(CA4=""),"",IF(AND(CA4&lt;=CB5),CB5,INDEX(BZ5:BZ20,MATCH(CA4,CB5:CB20)+(LOOKUP(CA4,CB5:CB20)&lt;&gt;CA4))))))</f>
        <v>69200</v>
      </c>
      <c r="CB6" s="91">
        <f t="shared" ref="CB6:CB33" si="11">IF($BZ$4=4200,GF6,IF($BZ$4=4800,GG6,IF($BZ$4="5400A",GI6,IF($BZ$4=3600,GH6,IF($BZ$4=1700,GJ6,IF($BZ$4=1750,GK6,IF($BZ$4=1900,GL6,IF($BZ$4=2000,GM6,IF($BZ$4="2400A",GN6,IF($BZ$4="2400B",GO6,IF($BZ$4="2400C",GP6,IF($BZ$4="2800A",GQ6,IF($BZ$4="2800B",GR6,IF($BZ$4="5400B",GS6,IF($BZ$4=6000,GT6,IF($BZ$4=6600,GU6,IF($BZ$4=6800,GV6,IF($BZ$4=7200,GW6,IF($BZ$4=7600,GX6,IF($BZ$4=8200,GY6,IF($BZ$4=8700,GZ6,IF($BZ$4=8900,HA6,IF($BZ$4=9500,HB6,IF($BZ$4=10000,HC6,""))))))))))))))))))))))))</f>
        <v>53100</v>
      </c>
      <c r="CC6" s="91">
        <f t="shared" ref="CC6:CC33" si="12">CE6</f>
        <v>53100</v>
      </c>
      <c r="CD6" s="91">
        <f>IF(AND($I$15=""),"",IF(AND($K$15=""),"",IF(AND(CD4=""),"",IF(AND(CD4&lt;=CE5),CE5,INDEX(CC5:CC20,MATCH(CD4,CE5:CE20)+(LOOKUP(CD4,CE5:CE20)&lt;&gt;CD4))))))</f>
        <v>69200</v>
      </c>
      <c r="CE6" s="91">
        <f t="shared" ref="CE6:CE33" si="13">IF($CC$4=4200,GF6,IF($CC$4=4800,GG6,IF($CC$4="5400A",GI6,IF($CC$4=3600,GH6,IF($CC$4=1700,GJ6,IF($CC$4=1750,GK6,IF($CC$4=1900,GL6,IF($CC$4=2000,GM6,IF($CC$4="2400A",GN6,IF($CC$4="2400B",GO6,IF($CC$4="2400C",GP6,IF($CC$4="2800A",GQ6,IF($CC$4="2800B",GR6,IF($CC$4="5400B",GS6,IF($CC$4=6000,GT6,IF($CC$4=6600,GU6,IF($CC$4=6800,GV6,IF($CC$4=7200,GW6,IF($CC$4=7600,GX6,IF($CC$4=8200,GY6,IF($CC$4=8700,GZ6,IF($CC$4=8900,HA6,IF($CC$4=9500,HB6,IF($CC$4=10000,HC6,""))))))))))))))))))))))))</f>
        <v>53100</v>
      </c>
      <c r="CF6" s="91">
        <f t="shared" ref="CF6:CF33" si="14">CH6</f>
        <v>44300</v>
      </c>
      <c r="CG6" s="91">
        <f>IF(AND($I$16=""),"",IF(AND($K$16=""),"",IF(AND(CG4=""),"",IF(AND(CG4&lt;=CH5),CH5,INDEX(CF5:CF20,MATCH(CG4,CH5:CH20)+(LOOKUP(CG4,CH5:CH20)&lt;&gt;CG4))))))</f>
        <v>57800</v>
      </c>
      <c r="CH6" s="91">
        <f t="shared" ref="CH6:CH33" si="15">IF($CF$4=4200,GF6,IF($CF$4=4800,GG6,IF($CF$4="5400A",GI6,IF($CF$4=3600,GH6,IF($CF$4=1700,GJ6,IF($CF$4=1750,GK6,IF($CF$4=1900,GL6,IF($CF$4=2000,GM6,IF($CF$4="2400A",GN6,IF($CF$4="2400B",GO6,IF($CF$4="2400C",GP6,IF($CF$4="2800A",GQ6,IF($CF$4="2800B",GR6,IF($CF$4="5400B",GS6,IF($CF$4=6000,GT6,IF($CF$4=6600,GU6,IF($CF$4=6800,GV6,IF($CF$4=7200,GW6,IF($CF$4=7600,GX6,IF($CF$4=8200,GY6,IF($CF$4=8700,GZ6,IF($CF$4=8900,HA6,IF($CF$4=9500,HB6,IF($CF$4=10000,HC6,""))))))))))))))))))))))))</f>
        <v>44300</v>
      </c>
      <c r="CI6" s="91">
        <f t="shared" ref="CI6:CI33" si="16">CK6</f>
        <v>44300</v>
      </c>
      <c r="CJ6" s="91">
        <f>IF(AND($I$17=""),"",IF(AND($K$17=""),"",IF(AND(CJ4=""),"",IF(AND(CJ4&lt;=CK5),CK5,INDEX(CI5:CI20,MATCH(CJ4,CK5:CK20)+(LOOKUP(CJ4,CK5:CK20)&lt;&gt;CJ4))))))</f>
        <v>57800</v>
      </c>
      <c r="CK6" s="91">
        <f t="shared" ref="CK6:CK33" si="17">IF($CI$4=4200,GF6,IF($CI$4=4800,GG6,IF($CI$4="5400A",GI6,IF($CI$4=3600,GH6,IF($CI$4=1700,GJ6,IF($CI$4=1750,GK6,IF($CI$4=1900,GL6,IF($CI$4=2000,GM6,IF($CI$4="2400A",GN6,IF($CI$4="2400B",GO6,IF($CI$4="2400C",GP6,IF($CI$4="2800A",GQ6,IF($CI$4="2800B",GR6,IF($CI$4="5400B",GS6,IF($CI$4=6000,GT6,IF($CI$4=6600,GU6,IF($CI$4=6800,GV6,IF($CI$4=7200,GW6,IF($CI$4=7600,GX6,IF($CI$4=8200,GY6,IF($CI$4=8700,GZ6,IF($CI$4=8900,HA6,IF($CI$4=9500,HB6,IF($CI$4=10000,HC6,""))))))))))))))))))))))))</f>
        <v>44300</v>
      </c>
      <c r="CL6" s="91">
        <f t="shared" ref="CL6:CL33" si="18">CN6</f>
        <v>20800</v>
      </c>
      <c r="CM6" s="91">
        <f>IF(AND($I$18=""),"",IF(AND($K$18=""),"",IF(AND(CM4=""),"",IF(AND(CM4&lt;=CN5),CN5,INDEX(CL5:CL20,MATCH(CM4,CN5:CN20)+(LOOKUP(CM4,CN5:CN20)&lt;&gt;CM4))))))</f>
        <v>20800</v>
      </c>
      <c r="CN6" s="91">
        <f t="shared" ref="CN6:CN33" si="19">IF($CL$4=4200,GF6,IF($CL$4=4800,GG6,IF($CL$4="5400A",GI6,IF($CL$4=3600,GH6,IF($CL$4=1700,GJ6,IF($CL$4=1750,GK6,IF($CL$4=1900,GL6,IF($CL$4=2000,GM6,IF($CL$4="2400A",GN6,IF($CL$4="2400B",GO6,IF($CL$4="2400C",GP6,IF($CL$4="2800A",GQ6,IF($CL$4="2800B",GR6,IF($CL$4="5400B",GS6,IF($CL$4=6000,GT6,IF($CL$4=6600,GU6,IF($CL$4=6800,GV6,IF($CL$4=7200,GW6,IF($CL$4=7600,GX6,IF($CL$4=8200,GY6,IF($CL$4=8700,GZ6,IF($CL$4=8900,HA6,IF($CL$4=9500,HB6,IF($CL$4=10000,HC6,""))))))))))))))))))))))))</f>
        <v>20800</v>
      </c>
      <c r="CO6" s="91">
        <f t="shared" ref="CO6:CO33" si="20">CQ6</f>
        <v>37800</v>
      </c>
      <c r="CP6" s="91">
        <f>IF(AND($I$19=""),"",IF(AND($K$19=""),"",IF(AND(CP4=""),"",IF(AND(CP4&lt;=CQ5),CQ5,INDEX(CO5:CO20,MATCH(CP4,CQ5:CQ20)+(LOOKUP(CP4,CQ5:CQ20)&lt;&gt;CP4))))))</f>
        <v>38900</v>
      </c>
      <c r="CQ6" s="91">
        <f t="shared" ref="CQ6:CQ33" si="21">IF($CO$4=4200,GF6,IF($CO$4=4800,GG6,IF($CO$4="5400A",GI6,IF($CO$4=3600,GH6,IF($CO$4=1700,GJ6,IF($CO$4=1750,GK6,IF($CO$4=1900,GL6,IF($CO$4=2000,GM6,IF($CO$4="2400A",GN6,IF($CO$4="2400B",GO6,IF($CO$4="2400C",GP6,IF($CO$4="2800A",GQ6,IF($CO$4="2800B",GR6,IF($CO$4="5400B",GS6,IF($CO$4=6000,GT6,IF($CO$4=6600,GU6,IF($CO$4=6800,GV6,IF($CO$4=7200,GW6,IF($CO$4=7600,GX6,IF($CO$4=8200,GY6,IF($CO$4=8700,GZ6,IF($CO$4=8900,HA6,IF($CO$4=9500,HB6,IF($CO$4=10000,HC6,""))))))))))))))))))))))))</f>
        <v>37800</v>
      </c>
      <c r="CR6" s="91">
        <f t="shared" ref="CR6:CR33" si="22">CT6</f>
        <v>53100</v>
      </c>
      <c r="CS6" s="91">
        <f>IF(AND($I$20=""),"",IF(AND($K$20=""),"",IF(AND(CS4=""),"",IF(AND(CS4&lt;=CT5),CT5,INDEX(CR5:CR20,MATCH(CS4,CT5:CT20)+(LOOKUP(CS4,CT5:CT20)&lt;&gt;CS4))))))</f>
        <v>67200</v>
      </c>
      <c r="CT6" s="91">
        <f t="shared" ref="CT6:CT33" si="23">IF($CR$4=4200,GF6,IF($CR$4=4800,GG6,IF($CR$4="5400A",GI6,IF($CR$4=3600,GH6,IF($CR$4=1700,GJ6,IF($CR$4=1750,GK6,IF($CR$4=1900,GL6,IF($CR$4=2000,GM6,IF($CR$4="2400A",GN6,IF($CR$4="2400B",GO6,IF($CR$4="2400C",GP6,IF($CR$4="2800A",GQ6,IF($CR$4="2800B",GR6,IF($CR$4="5400B",GS6,IF($CR$4=6000,GT6,IF($CR$4=6600,GU6,IF($CR$4=6800,GV6,IF($CR$4=7200,GW6,IF($CR$4=7600,GX6,IF($CR$4=8200,GY6,IF($CR$4=8700,GZ6,IF($CR$4=8900,HA6,IF($CR$4=9500,HB6,IF($CR$4=10000,HC6,""))))))))))))))))))))))))</f>
        <v>53100</v>
      </c>
      <c r="CU6" s="91" t="str">
        <f t="shared" ref="CU6:CU33" si="24">CW6</f>
        <v/>
      </c>
      <c r="CV6" s="91" t="str">
        <f>IF(AND($I$21=""),"",IF(AND($K$21=""),"",IF(AND(CV4=""),"",IF(AND(CV4&lt;=CW5),CW5,INDEX(CU5:CU20,MATCH(CV4,CW5:CW20)+(LOOKUP(CV4,CW5:CW20)&lt;&gt;CV4))))))</f>
        <v/>
      </c>
      <c r="CW6" s="91" t="str">
        <f t="shared" ref="CW6:CW33" si="25">IF($CU$4=4200,GF6,IF($CU$4=4800,GG6,IF($CU$4="5400A",GI6,IF($CU$4=3600,GH6,IF($CU$4=1700,GJ6,IF($CU$4=1750,GK6,IF($CU$4=1900,GL6,IF($CU$4=2000,GM6,IF($CU$4="2400A",GN6,IF($CU$4="2400B",GO6,IF($CU$4="2400C",GP6,IF($CU$4="2800A",GQ6,IF($CU$4="2800B",GR6,IF($CU$4="5400B",GS6,IF($CU$4=6000,GT6,IF($CU$4=6600,GU6,IF($CU$4=6800,GV6,IF($CU$4=7200,GW6,IF($CU$4=7600,GX6,IF($CU$4=8200,GY6,IF($CU$4=8700,GZ6,IF($CU$4=8900,HA6,IF($CU$4=9500,HB6,IF($CU$4=10000,HC6,""))))))))))))))))))))))))</f>
        <v/>
      </c>
      <c r="CX6" s="91" t="str">
        <f t="shared" ref="CX6:CX33" si="26">CZ6</f>
        <v/>
      </c>
      <c r="CY6" s="91" t="str">
        <f>IF(AND($I$22=""),"",IF(AND($K$22=""),"",IF(AND(CY4=""),"",IF(AND(CY4&lt;=CZ5),CZ5,INDEX(CX5:CX20,MATCH(CY4,CZ5:CZ20)+(LOOKUP(CY4,CZ5:CZ20)&lt;&gt;CY4))))))</f>
        <v/>
      </c>
      <c r="CZ6" s="91" t="str">
        <f t="shared" ref="CZ6:CZ33" si="27">IF($CX$4=4200,GF6,IF($CX$4=4800,GG6,IF($CX$4="5400A",GI6,IF($CX$4=3600,GH6,IF($CX$4=1700,GJ6,IF($CX$4=1750,GK6,IF($CX$4=1900,GL6,IF($CX$4=2000,GM6,IF($CX$4="2400A",GN6,IF($CX$4="2400B",GO6,IF($CX$4="2400C",GP6,IF($CX$4="2800A",GQ6,IF($CX$4="2800B",GR6,IF($CX$4="5400B",GS6,IF($CX$4=6000,GT6,IF($CX$4=6600,GU6,IF($CX$4=6800,GV6,IF($CX$4=7200,GW6,IF($CX$4=7600,GX6,IF($CX$4=8200,GY6,IF($CX$4=8700,GZ6,IF($CX$4=8900,HA6,IF($CX$4=9500,HB6,IF($CX$4=10000,HC6,""))))))))))))))))))))))))</f>
        <v/>
      </c>
      <c r="DA6" s="91" t="str">
        <f t="shared" ref="DA6:DA33" si="28">DC6</f>
        <v/>
      </c>
      <c r="DB6" s="91" t="str">
        <f>IF(AND($I$23=""),"",IF(AND($K$23=""),"",IF(AND(DB4=""),"",IF(AND(DB4&lt;=DC5),DC5,INDEX(DA5:DA20,MATCH(DB4,DC5:DC20)+(LOOKUP(DB4,DC5:DC20)&lt;&gt;DB4))))))</f>
        <v/>
      </c>
      <c r="DC6" s="91" t="str">
        <f t="shared" ref="DC6:DC33" si="29">IF($DA$4=4200,GF6,IF($DA$4=4800,GG6,IF($DA$4="5400A",GI6,IF($DA$4=3600,GH6,IF($DA$4=1700,GJ6,IF($DA$4=1750,GK6,IF($DA$4=1900,GL6,IF($DA$4=2000,GM6,IF($DA$4="2400A",GN6,IF($DA$4="2400B",GO6,IF($DA$4="2400C",GP6,IF($DA$4="2800A",GQ6,IF($DA$4="2800B",GR6,IF($DA$4="5400B",GS6,IF($DA$4=6000,GT6,IF($DA$4=6600,GU6,IF($DA$4=6800,GV6,IF($DA$4=7200,GW6,IF($DA$4=7600,GX6,IF($DA$4=8200,GY6,IF($DA$4=8700,GZ6,IF($DA$4=8900,HA6,IF($DA$4=9500,HB6,IF($DA$4=10000,HC6,""))))))))))))))))))))))))</f>
        <v/>
      </c>
      <c r="DD6" s="91" t="str">
        <f t="shared" ref="DD6:DD33" si="30">DF6</f>
        <v/>
      </c>
      <c r="DE6" s="91" t="str">
        <f>IF(AND($I$24=""),"",IF(AND($K$24=""),"",IF(AND(DE4=""),"",IF(AND(DE4&lt;=DF5),DF5,INDEX(DD5:DD20,MATCH(DE4,DF5:DF20)+(LOOKUP(DE4,DF5:DF20)&lt;&gt;DE4))))))</f>
        <v/>
      </c>
      <c r="DF6" s="91" t="str">
        <f t="shared" ref="DF6:DF33" si="31">IF($DD$4=4200,GF6,IF($DD$4=4800,GG6,IF($DD$4="5400A",GI6,IF($DD$4=3600,GH6,IF($DD$4=1700,GJ6,IF($DD$4=1750,GK6,IF($DD$4=1900,GL6,IF($DD$4=2000,GM6,IF($DD$4="2400A",GN6,IF($DD$4="2400B",GO6,IF($DD$4="2400C",GP6,IF($DD$4="2800A",GQ6,IF($DD$4="2800B",GR6,IF($DD$4="5400B",GS6,IF($DD$4=6000,GT6,IF($DD$4=6600,GU6,IF($DD$4=6800,GV6,IF($DD$4=7200,GW6,IF($DD$4=7600,GX6,IF($DD$4=8200,GY6,IF($DD$4=8700,GZ6,IF($DD$4=8900,HA6,IF($DD$4=9500,HB6,IF($DD$4=10000,HC6,""))))))))))))))))))))))))</f>
        <v/>
      </c>
      <c r="DG6" s="91" t="str">
        <f t="shared" ref="DG6:DG33" si="32">DI6</f>
        <v/>
      </c>
      <c r="DH6" s="91" t="str">
        <f>IF(AND($I$25=""),"",IF(AND($K$25=""),"",IF(AND(DH4=""),"",IF(AND(DH4&lt;=DI5),DI5,INDEX(DG5:DG20,MATCH(DH4,DI5:DI20)+(LOOKUP(DH4,DI5:DI20)&lt;&gt;DH4))))))</f>
        <v/>
      </c>
      <c r="DI6" s="91" t="str">
        <f t="shared" ref="DI6:DI33" si="33">IF($DG$4=4200,GF6,IF($DG$4=4800,GG6,IF($DG$4="5400A",GI6,IF($DG$4=3600,GH6,IF($DG$4=1700,GJ6,IF($DG$4=1750,GK6,IF($DG$4=1900,GL6,IF($DG$4=2000,GM6,IF($DG$4="2400A",GN6,IF($DG$4="2400B",GO6,IF($DG$4="2400C",GP6,IF($DG$4="2800A",GQ6,IF($DG$4="2800B",GR6,IF($DG$4="5400B",GS6,IF($DG$4=6000,GT6,IF($DG$4=6600,GU6,IF($DG$4=6800,GV6,IF($DG$4=7200,GW6,IF($DG$4=7600,GX6,IF($DG$4=8200,GY6,IF($DG$4=8700,GZ6,IF($DG$4=8900,HA6,IF($DG$4=9500,HB6,IF($DG$4=10000,HC6,""))))))))))))))))))))))))</f>
        <v/>
      </c>
      <c r="DJ6" s="91" t="str">
        <f t="shared" ref="DJ6:DJ33" si="34">DL6</f>
        <v/>
      </c>
      <c r="DK6" s="91" t="str">
        <f>IF(AND($I$26=""),"",IF(AND($K$26=""),"",IF(AND(DK4=""),"",IF(AND(DK4&lt;=DL5),DL5,INDEX(DJ5:DJ20,MATCH(DK4,DL5:DL20)+(LOOKUP(DK4,DL5:DL20)&lt;&gt;DK4))))))</f>
        <v/>
      </c>
      <c r="DL6" s="91" t="str">
        <f t="shared" ref="DL6:DL33" si="35">IF($DJ$4=4200,GF6,IF($DJ$4=4800,GG6,IF($DJ$4="5400A",GI6,IF($DJ$4=3600,GH6,IF($DJ$4=1700,GJ6,IF($DJ$4=1750,GK6,IF($DJ$4=1900,GL6,IF($DJ$4=2000,GM6,IF($DJ$4="2400A",GN6,IF($DJ$4="2400B",GO6,IF($DJ$4="2400C",GP6,IF($DJ$4="2800A",GQ6,IF($DJ$4="2800B",GR6,IF($DJ$4="5400B",GS6,IF($DJ$4=6000,GT6,IF($DJ$4=6600,GU6,IF($DJ$4=6800,GV6,IF($DJ$4=7200,GW6,IF($DJ$4=7600,GX6,IF($DJ$4=8200,GY6,IF($DJ$4=8700,GZ6,IF($DJ$4=8900,HA6,IF($DJ$4=9500,HB6,IF($DJ$4=10000,HC6,""))))))))))))))))))))))))</f>
        <v/>
      </c>
      <c r="DM6" s="91" t="str">
        <f t="shared" ref="DM6:DM33" si="36">DO6</f>
        <v/>
      </c>
      <c r="DN6" s="91" t="str">
        <f>IF(AND($I$27=""),"",IF(AND($K$27=""),"",IF(AND(DN4=""),"",IF(AND(DN4&lt;=DO5),DO5,INDEX(DM5:DM20,MATCH(DN4,DO5:DO20)+(LOOKUP(DN4,DO5:DO20)&lt;&gt;DN4))))))</f>
        <v/>
      </c>
      <c r="DO6" s="91" t="str">
        <f t="shared" ref="DO6:DO33" si="37">IF($DM$4=4200,GF6,IF($DM$4=4800,GG6,IF($DM$4="5400A",GI6,IF($DM$4=3600,GH6,IF($DM$4=1700,GJ6,IF($DM$4=1750,GK6,IF($DM$4=1900,GL6,IF($DM$4=2000,GM6,IF($DM$4="2400A",GN6,IF($DM$4="2400B",GO6,IF($DM$4="2400C",GP6,IF($DM$4="2800A",GQ6,IF($DM$4="2800B",GR6,IF($DM$4="5400B",GS6,IF($DM$4=6000,GT6,IF($DM$4=6600,GU6,IF($DM$4=6800,GV6,IF($DM$4=7200,GW6,IF($DM$4=7600,GX6,IF($DM$4=8200,GY6,IF($DM$4=8700,GZ6,IF($DM$4=8900,HA6,IF($DM$4=9500,HB6,IF($DM$4=10000,HC6,""))))))))))))))))))))))))</f>
        <v/>
      </c>
      <c r="DP6" s="91" t="str">
        <f t="shared" ref="DP6:DP33" si="38">DR6</f>
        <v/>
      </c>
      <c r="DQ6" s="91" t="str">
        <f>IF(AND($I$28=""),"",IF(AND($K$28=""),"",IF(AND(DQ4=""),"",IF(AND(DQ4&lt;=DR5),DR5,INDEX(DP5:DP20,MATCH(DQ4,DR5:DR20)+(LOOKUP(DQ4,DR5:DR20)&lt;&gt;DQ4))))))</f>
        <v/>
      </c>
      <c r="DR6" s="91" t="str">
        <f t="shared" ref="DR6:DR33" si="39">IF($DP$4=4200,GF6,IF($DP$4=4800,GG6,IF($DP$4="5400A",GI6,IF($DP$4=3600,GH6,IF($DP$4=1700,GJ6,IF($DP$4=1750,GK6,IF($DP$4=1900,GL6,IF($DP$4=2000,GM6,IF($DP$4="2400A",GN6,IF($DP$4="2400B",GO6,IF($DP$4="2400C",GP6,IF($DP$4="2800A",GQ6,IF($DP$4="2800B",GR6,IF($DP$4="5400B",GS6,IF($DP$4=6000,GT6,IF($DP$4=6600,GU6,IF($DP$4=6800,GV6,IF($DP$4=7200,GW6,IF($DP$4=7600,GX6,IF($DP$4=8200,GY6,IF($DP$4=8700,GZ6,IF($DP$4=8900,HA6,IF($DP$4=9500,HB6,IF($DP$4=10000,HC6,""))))))))))))))))))))))))</f>
        <v/>
      </c>
      <c r="DS6" s="91" t="str">
        <f t="shared" ref="DS6:DS33" si="40">DU6</f>
        <v/>
      </c>
      <c r="DT6" s="91" t="str">
        <f>IF(AND($I$29=""),"",IF(AND($K$29=""),"",IF(AND(DT4=""),"",IF(AND(DT4&lt;=DU5),DU5,INDEX(DS5:DS20,MATCH(DT4,DU5:DU20)+(LOOKUP(DT4,DU5:DU20)&lt;&gt;DT4))))))</f>
        <v/>
      </c>
      <c r="DU6" s="91" t="str">
        <f t="shared" ref="DU6:DU33" si="41">IF($DS$4=4200,GF6,IF($DS$4=4800,GG6,IF($DS$4="5400A",GI6,IF($DS$4=3600,GH6,IF($DS$4=1700,GJ6,IF($DS$4=1750,GK6,IF($DS$4=1900,GL6,IF($DS$4=2000,GM6,IF($DS$4="2400A",GN6,IF($DS$4="2400B",GO6,IF($DS$4="2400C",GP6,IF($DS$4="2800A",GQ6,IF($DS$4="2800B",GR6,IF($DS$4="5400B",GS6,IF($DS$4=6000,GT6,IF($DS$4=6600,GU6,IF($DS$4=6800,GV6,IF($DS$4=7200,GW6,IF($DS$4=7600,GX6,IF($DS$4=8200,GY6,IF($DS$4=8700,GZ6,IF($DS$4=8900,HA6,IF($DS$4=9500,HB6,IF($DS$4=10000,HC6,""))))))))))))))))))))))))</f>
        <v/>
      </c>
      <c r="DV6" s="91" t="str">
        <f t="shared" ref="DV6:DV33" si="42">DX6</f>
        <v/>
      </c>
      <c r="DW6" s="91" t="str">
        <f>IF(AND($I$30=""),"",IF(AND($K$30=""),"",IF(AND(DW4=""),"",IF(AND(DW4&lt;=DX5),DX5,INDEX(DV5:DV20,MATCH(DW4,DX5:DX20)+(LOOKUP(DW4,DX5:DX20)&lt;&gt;DW4))))))</f>
        <v/>
      </c>
      <c r="DX6" s="91" t="str">
        <f t="shared" ref="DX6:DX33" si="43">IF($DV$4=4200,GF6,IF($DV$4=4800,GG6,IF($DV$4="5400A",GI6,IF($DV$4=3600,GH6,IF($DV$4=1700,GJ6,IF($DV$4=1750,GK6,IF($DV$4=1900,GL6,IF($DV$4=2000,GM6,IF($DV$4="2400A",GN6,IF($DV$4="2400B",GO6,IF($DV$4="2400C",GP6,IF($DV$4="2800A",GQ6,IF($DV$4="2800B",GR6,IF($DV$4="5400B",GS6,IF($DV$4=6000,GT6,IF($DV$4=6600,GU6,IF($DV$4=6800,GV6,IF($DV$4=7200,GW6,IF($DV$4=7600,GX6,IF($DV$4=8200,GY6,IF($DV$4=8700,GZ6,IF($DV$4=8900,HA6,IF($DV$4=9500,HB6,IF($DV$4=10000,HC6,""))))))))))))))))))))))))</f>
        <v/>
      </c>
      <c r="DY6" s="91" t="str">
        <f t="shared" ref="DY6:DY33" si="44">EA6</f>
        <v/>
      </c>
      <c r="DZ6" s="91" t="str">
        <f>IF(AND($I$31=""),"",IF(AND($K$31=""),"",IF(AND(DZ4=""),"",IF(AND(DZ4&lt;=EA5),EA5,INDEX(DY5:DY20,MATCH(DZ4,EA5:EA20)+(LOOKUP(DZ4,EA5:EA20)&lt;&gt;DZ4))))))</f>
        <v/>
      </c>
      <c r="EA6" s="91" t="str">
        <f t="shared" ref="EA6:EA33" si="45">IF($DY$4=4200,GF6,IF($DY$4=4800,GG6,IF($DY$4="5400A",GI6,IF($DY$4=3600,GH6,IF($DY$4=1700,GJ6,IF($DY$4=1750,GK6,IF($DY$4=1900,GL6,IF($DY$4=2000,GM6,IF($DY$4="2400A",GN6,IF($DY$4="2400B",GO6,IF($DY$4="2400C",GP6,IF($DY$4="2800A",GQ6,IF($DY$4="2800B",GR6,IF($DY$4="5400B",GS6,IF($DY$4=6000,GT6,IF($DY$4=6600,GU6,IF($DY$4=6800,GV6,IF($DY$4=7200,GW6,IF($DY$4=7600,GX6,IF($DY$4=8200,GY6,IF($DY$4=8700,GZ6,IF($DY$4=8900,HA6,IF($DY$4=9500,HB6,IF($DY$4=10000,HC6,""))))))))))))))))))))))))</f>
        <v/>
      </c>
      <c r="EB6" s="91" t="str">
        <f t="shared" ref="EB6:EB33" si="46">ED6</f>
        <v/>
      </c>
      <c r="EC6" s="91" t="str">
        <f>IF(AND($I$32=""),"",IF(AND($K$32=""),"",IF(AND(EC4=""),"",IF(AND(EC4&lt;=ED5),ED5,INDEX(EB5:EB20,MATCH(EC4,ED5:ED20)+(LOOKUP(EC4,ED5:ED20)&lt;&gt;EC4))))))</f>
        <v/>
      </c>
      <c r="ED6" s="91" t="str">
        <f t="shared" ref="ED6:ED33" si="47">IF($EB$4=4200,GF6,IF($EB$4=4800,GG6,IF($EB$4="5400A",GI6,IF($EB$4=3600,GH6,IF($EB$4=1700,GJ6,IF($EB$4=1750,GK6,IF($EB$4=1900,GL6,IF($EB$4=2000,GM6,IF($EB$4="2400A",GN6,IF($EB$4="2400B",GO6,IF($EB$4="2400C",GP6,IF($EB$4="2800A",GQ6,IF($EB$4="2800B",GR6,IF($EB$4="5400B",GS6,IF($EB$4=6000,GT6,IF($EB$4=6600,GU6,IF($EB$4=6800,GV6,IF($EB$4=7200,GW6,IF($EB$4=7600,GX6,IF($EB$4=8200,GY6,IF($EB$4=8700,GZ6,IF($EB$4=8900,HA6,IF($EB$4=9500,HB6,IF($EB$4=10000,HC6,""))))))))))))))))))))))))</f>
        <v/>
      </c>
      <c r="EE6" s="91" t="str">
        <f t="shared" ref="EE6:EE33" si="48">EG6</f>
        <v/>
      </c>
      <c r="EF6" s="91" t="str">
        <f>IF(AND($I$33=""),"",IF(AND($K$33=""),"",IF(AND(EF4=""),"",IF(AND(EF4&lt;=EG5),EG5,INDEX(EE5:EE20,MATCH(EF4,EG5:EG20)+(LOOKUP(EF4,EG5:EG20)&lt;&gt;EF4))))))</f>
        <v/>
      </c>
      <c r="EG6" s="91" t="str">
        <f t="shared" ref="EG6:EG33" si="49">IF($EE$4=4200,GF6,IF($EE$4=4800,GG6,IF($EE$4="5400A",GI6,IF($EE$4=3600,GH6,IF($EE$4=1700,GJ6,IF($EE$4=1750,GK6,IF($EE$4=1900,GL6,IF($EE$4=2000,GM6,IF($EE$4="2400A",GN6,IF($EE$4="2400B",GO6,IF($EE$4="2400C",GP6,IF($EE$4="2800A",GQ6,IF($EE$4="2800B",GR6,IF($EE$4="5400B",GS6,IF($EE$4=6000,GT6,IF($EE$4=6600,GU6,IF($EE$4=6800,GV6,IF($EE$4=7200,GW6,IF($EE$4=7600,GX6,IF($EE$4=8200,GY6,IF($EE$4=8700,GZ6,IF($EE$4=8900,HA6,IF($EE$4=9500,HB6,IF($EE$4=10000,HC6,""))))))))))))))))))))))))</f>
        <v/>
      </c>
      <c r="EH6" s="91">
        <f t="shared" ref="EH6:EH33" si="50">EJ6</f>
        <v>0</v>
      </c>
      <c r="EI6" s="91" t="str">
        <f>IF(AND(CG9=""),"",IF(AND(CI9=""),"",IF(AND(EI4=""),"",IF(AND(EI4&lt;=$GD$5),$GD$5,INDEX(EH5:EH20,MATCH(EI4,EJ5:EJ20)+(LOOKUP(EI4,EJ5:EJ20)&lt;&gt;EI4))))))</f>
        <v/>
      </c>
      <c r="EJ6" s="91">
        <f t="shared" ref="EJ6:EJ33" si="51">IF($CF$4=4200,IQ6,IF($CF$4=4800,IR6,IF($CF$4="5400A",IT6,IF($CF$4=3600,IS6,IF($CF$4=1700,IU6,IF($CF$4=1750,IV6,IF($CF$4=1900,IW6,IF($CF$4=2000,IX6,IF($CF$4="2400A",IY6,IF($CF$4="2400B",IZ6,IF($CF$4="2400C",JA6,IF($CF$4="2800A",JB6,IF($CF$4="2800B",JC6,IF($CF$4="5400B",JD6,IF($CF$4=6000,JE6,IF($CF$4=6600,JF6,IF($CF$4=6800,JG6,IF($CF$4=7200,JH6,IF($CF$4=7600,JI6,IF($CF$4=8200,JJ6,IF($CF$4=8700,JK6,IF($CF$4=8900,JL6,IF($CF$4=9500,JM6,IF($CF$4=10000,JN6,""))))))))))))))))))))))))</f>
        <v>0</v>
      </c>
      <c r="EK6" s="91">
        <f t="shared" ref="EK6:EK33" si="52">EM6</f>
        <v>0</v>
      </c>
      <c r="EL6" s="91" t="str">
        <f>IF(AND(CJ9=""),"",IF(AND(CL9=""),"",IF(AND(EL4=""),"",IF(AND(EL4&lt;=$GD$5),$GD$5,INDEX(EK5:EK20,MATCH(EL4,EM5:EM20)+(LOOKUP(EL4,EM5:EM20)&lt;&gt;EL4))))))</f>
        <v/>
      </c>
      <c r="EM6" s="91">
        <f t="shared" ref="EM6:EM33" si="53">IF($CF$4=4200,IT6,IF($CF$4=4800,IU6,IF($CF$4="5400A",IW6,IF($CF$4=3600,IV6,IF($CF$4=1700,IX6,IF($CF$4=1750,IY6,IF($CF$4=1900,IZ6,IF($CF$4=2000,JA6,IF($CF$4="2400A",JB6,IF($CF$4="2400B",JC6,IF($CF$4="2400C",JD6,IF($CF$4="2800A",JE6,IF($CF$4="2800B",JF6,IF($CF$4="5400B",JG6,IF($CF$4=6000,JH6,IF($CF$4=6600,JI6,IF($CF$4=6800,JJ6,IF($CF$4=7200,JK6,IF($CF$4=7600,JL6,IF($CF$4=8200,JM6,IF($CF$4=8700,JN6,IF($CF$4=8900,JO6,IF($CF$4=9500,JP6,IF($CF$4=10000,JQ6,""))))))))))))))))))))))))</f>
        <v>0</v>
      </c>
      <c r="EN6" s="91">
        <f t="shared" ref="EN6:EN33" si="54">EP6</f>
        <v>0</v>
      </c>
      <c r="EO6" s="91" t="str">
        <f>IF(AND(CM9=""),"",IF(AND(CO9=""),"",IF(AND(EO4=""),"",IF(AND(EO4&lt;=$GD$5),$GD$5,INDEX(EN5:EN20,MATCH(EO4,EP5:EP20)+(LOOKUP(EO4,EP5:EP20)&lt;&gt;EO4))))))</f>
        <v/>
      </c>
      <c r="EP6" s="91">
        <f t="shared" ref="EP6:EP33" si="55">IF($CF$4=4200,IW6,IF($CF$4=4800,IX6,IF($CF$4="5400A",IZ6,IF($CF$4=3600,IY6,IF($CF$4=1700,JA6,IF($CF$4=1750,JB6,IF($CF$4=1900,JC6,IF($CF$4=2000,JD6,IF($CF$4="2400A",JE6,IF($CF$4="2400B",JF6,IF($CF$4="2400C",JG6,IF($CF$4="2800A",JH6,IF($CF$4="2800B",JI6,IF($CF$4="5400B",JJ6,IF($CF$4=6000,JK6,IF($CF$4=6600,JL6,IF($CF$4=6800,JM6,IF($CF$4=7200,JN6,IF($CF$4=7600,JO6,IF($CF$4=8200,JP6,IF($CF$4=8700,JQ6,IF($CF$4=8900,JR6,IF($CF$4=9500,JS6,IF($CF$4=10000,JT6,""))))))))))))))))))))))))</f>
        <v>0</v>
      </c>
      <c r="EQ6" s="91">
        <f t="shared" ref="EQ6:EQ33" si="56">ES6</f>
        <v>0</v>
      </c>
      <c r="ER6" s="91" t="str">
        <f>IF(AND(CP9=""),"",IF(AND(CR9=""),"",IF(AND(ER4=""),"",IF(AND(ER4&lt;=$GD$5),$GD$5,INDEX(EQ5:EQ20,MATCH(ER4,ES5:ES20)+(LOOKUP(ER4,ES5:ES20)&lt;&gt;ER4))))))</f>
        <v/>
      </c>
      <c r="ES6" s="91">
        <f t="shared" ref="ES6:ES33" si="57">IF($CF$4=4200,IZ6,IF($CF$4=4800,JA6,IF($CF$4="5400A",JC6,IF($CF$4=3600,JB6,IF($CF$4=1700,JD6,IF($CF$4=1750,JE6,IF($CF$4=1900,JF6,IF($CF$4=2000,JG6,IF($CF$4="2400A",JH6,IF($CF$4="2400B",JI6,IF($CF$4="2400C",JJ6,IF($CF$4="2800A",JK6,IF($CF$4="2800B",JL6,IF($CF$4="5400B",JM6,IF($CF$4=6000,JN6,IF($CF$4=6600,JO6,IF($CF$4=6800,JP6,IF($CF$4=7200,JQ6,IF($CF$4=7600,JR6,IF($CF$4=8200,JS6,IF($CF$4=8700,JT6,IF($CF$4=8900,JU6,IF($CF$4=9500,JV6,IF($CF$4=10000,JW6,""))))))))))))))))))))))))</f>
        <v>0</v>
      </c>
      <c r="ET6" s="91">
        <f t="shared" ref="ET6:ET33" si="58">EV6</f>
        <v>0</v>
      </c>
      <c r="EU6" s="91" t="str">
        <f>IF(AND(CS9=""),"",IF(AND(CU9=""),"",IF(AND(EU4=""),"",IF(AND(EU4&lt;=$GD$5),$GD$5,INDEX(ET5:ET20,MATCH(EU4,EV5:EV20)+(LOOKUP(EU4,EV5:EV20)&lt;&gt;EU4))))))</f>
        <v/>
      </c>
      <c r="EV6" s="91">
        <f t="shared" ref="EV6:EV33" si="59">IF($CF$4=4200,JC6,IF($CF$4=4800,JD6,IF($CF$4="5400A",JF6,IF($CF$4=3600,JE6,IF($CF$4=1700,JG6,IF($CF$4=1750,JH6,IF($CF$4=1900,JI6,IF($CF$4=2000,JJ6,IF($CF$4="2400A",JK6,IF($CF$4="2400B",JL6,IF($CF$4="2400C",JM6,IF($CF$4="2800A",JN6,IF($CF$4="2800B",JO6,IF($CF$4="5400B",JP6,IF($CF$4=6000,JQ6,IF($CF$4=6600,JR6,IF($CF$4=6800,JS6,IF($CF$4=7200,JT6,IF($CF$4=7600,JU6,IF($CF$4=8200,JV6,IF($CF$4=8700,JW6,IF($CF$4=8900,JX6,IF($CF$4=9500,JY6,IF($CF$4=10000,JZ6,""))))))))))))))))))))))))</f>
        <v>0</v>
      </c>
      <c r="EW6" s="91">
        <f t="shared" ref="EW6:EW33" si="60">EY6</f>
        <v>0</v>
      </c>
      <c r="EX6" s="91" t="str">
        <f>IF(AND(CV9=""),"",IF(AND(CX9=""),"",IF(AND(EX4=""),"",IF(AND(EX4&lt;=$GD$5),$GD$5,INDEX(EW5:EW20,MATCH(EX4,EY5:EY20)+(LOOKUP(EX4,EY5:EY20)&lt;&gt;EX4))))))</f>
        <v/>
      </c>
      <c r="EY6" s="91">
        <f t="shared" ref="EY6:EY33" si="61">IF($CF$4=4200,JF6,IF($CF$4=4800,JG6,IF($CF$4="5400A",JI6,IF($CF$4=3600,JH6,IF($CF$4=1700,JJ6,IF($CF$4=1750,JK6,IF($CF$4=1900,JL6,IF($CF$4=2000,JM6,IF($CF$4="2400A",JN6,IF($CF$4="2400B",JO6,IF($CF$4="2400C",JP6,IF($CF$4="2800A",JQ6,IF($CF$4="2800B",JR6,IF($CF$4="5400B",JS6,IF($CF$4=6000,JT6,IF($CF$4=6600,JU6,IF($CF$4=6800,JV6,IF($CF$4=7200,JW6,IF($CF$4=7600,JX6,IF($CF$4=8200,JY6,IF($CF$4=8700,JZ6,IF($CF$4=8900,KA6,IF($CF$4=9500,KB6,IF($CF$4=10000,KC6,""))))))))))))))))))))))))</f>
        <v>0</v>
      </c>
      <c r="EZ6" s="91">
        <f t="shared" ref="EZ6:EZ33" si="62">FB6</f>
        <v>0</v>
      </c>
      <c r="FA6" s="91" t="str">
        <f>IF(AND(CY9=""),"",IF(AND(DA9=""),"",IF(AND(FA4=""),"",IF(AND(FA4&lt;=$GD$5),$GD$5,INDEX(EZ5:EZ20,MATCH(FA4,FB5:FB20)+(LOOKUP(FA4,FB5:FB20)&lt;&gt;FA4))))))</f>
        <v/>
      </c>
      <c r="FB6" s="91">
        <f t="shared" ref="FB6:FB33" si="63">IF($CF$4=4200,JI6,IF($CF$4=4800,JJ6,IF($CF$4="5400A",JL6,IF($CF$4=3600,JK6,IF($CF$4=1700,JM6,IF($CF$4=1750,JN6,IF($CF$4=1900,JO6,IF($CF$4=2000,JP6,IF($CF$4="2400A",JQ6,IF($CF$4="2400B",JR6,IF($CF$4="2400C",JS6,IF($CF$4="2800A",JT6,IF($CF$4="2800B",JU6,IF($CF$4="5400B",JV6,IF($CF$4=6000,JW6,IF($CF$4=6600,JX6,IF($CF$4=6800,JY6,IF($CF$4=7200,JZ6,IF($CF$4=7600,KA6,IF($CF$4=8200,KB6,IF($CF$4=8700,KC6,IF($CF$4=8900,KD6,IF($CF$4=9500,KE6,IF($CF$4=10000,KF6,""))))))))))))))))))))))))</f>
        <v>0</v>
      </c>
      <c r="FC6" s="91">
        <f t="shared" ref="FC6:FC33" si="64">FE6</f>
        <v>0</v>
      </c>
      <c r="FD6" s="91" t="str">
        <f>IF(AND(DB9=""),"",IF(AND(DD9=""),"",IF(AND(FD4=""),"",IF(AND(FD4&lt;=$GD$5),$GD$5,INDEX(FC5:FC20,MATCH(FD4,FE5:FE20)+(LOOKUP(FD4,FE5:FE20)&lt;&gt;FD4))))))</f>
        <v/>
      </c>
      <c r="FE6" s="91">
        <f t="shared" ref="FE6:FE33" si="65">IF($CF$4=4200,JL6,IF($CF$4=4800,JM6,IF($CF$4="5400A",JO6,IF($CF$4=3600,JN6,IF($CF$4=1700,JP6,IF($CF$4=1750,JQ6,IF($CF$4=1900,JR6,IF($CF$4=2000,JS6,IF($CF$4="2400A",JT6,IF($CF$4="2400B",JU6,IF($CF$4="2400C",JV6,IF($CF$4="2800A",JW6,IF($CF$4="2800B",JX6,IF($CF$4="5400B",JY6,IF($CF$4=6000,JZ6,IF($CF$4=6600,KA6,IF($CF$4=6800,KB6,IF($CF$4=7200,KC6,IF($CF$4=7600,KD6,IF($CF$4=8200,KE6,IF($CF$4=8700,KF6,IF($CF$4=8900,KG6,IF($CF$4=9500,KH6,IF($CF$4=10000,KI6,""))))))))))))))))))))))))</f>
        <v>0</v>
      </c>
      <c r="FF6" s="91">
        <f t="shared" ref="FF6:FF33" si="66">FH6</f>
        <v>0</v>
      </c>
      <c r="FG6" s="91" t="str">
        <f>IF(AND(DE9=""),"",IF(AND(DG9=""),"",IF(AND(FG4=""),"",IF(AND(FG4&lt;=$GD$5),$GD$5,INDEX(FF5:FF20,MATCH(FG4,FH5:FH20)+(LOOKUP(FG4,FH5:FH20)&lt;&gt;FG4))))))</f>
        <v/>
      </c>
      <c r="FH6" s="91">
        <f t="shared" ref="FH6:FH33" si="67">IF($CF$4=4200,JO6,IF($CF$4=4800,JP6,IF($CF$4="5400A",JR6,IF($CF$4=3600,JQ6,IF($CF$4=1700,JS6,IF($CF$4=1750,JT6,IF($CF$4=1900,JU6,IF($CF$4=2000,JV6,IF($CF$4="2400A",JW6,IF($CF$4="2400B",JX6,IF($CF$4="2400C",JY6,IF($CF$4="2800A",JZ6,IF($CF$4="2800B",KA6,IF($CF$4="5400B",KB6,IF($CF$4=6000,KC6,IF($CF$4=6600,KD6,IF($CF$4=6800,KE6,IF($CF$4=7200,KF6,IF($CF$4=7600,KG6,IF($CF$4=8200,KH6,IF($CF$4=8700,KI6,IF($CF$4=8900,KJ6,IF($CF$4=9500,KK6,IF($CF$4=10000,KL6,""))))))))))))))))))))))))</f>
        <v>0</v>
      </c>
      <c r="FI6" s="91">
        <f t="shared" ref="FI6:FI33" si="68">FK6</f>
        <v>0</v>
      </c>
      <c r="FJ6" s="91" t="str">
        <f>IF(AND(DH9=""),"",IF(AND(DJ9=""),"",IF(AND(FJ4=""),"",IF(AND(FJ4&lt;=$GD$5),$GD$5,INDEX(FI5:FI20,MATCH(FJ4,FK5:FK20)+(LOOKUP(FJ4,FK5:FK20)&lt;&gt;FJ4))))))</f>
        <v/>
      </c>
      <c r="FK6" s="91">
        <f t="shared" ref="FK6:FK33" si="69">IF($CF$4=4200,JR6,IF($CF$4=4800,JS6,IF($CF$4="5400A",JU6,IF($CF$4=3600,JT6,IF($CF$4=1700,JV6,IF($CF$4=1750,JW6,IF($CF$4=1900,JX6,IF($CF$4=2000,JY6,IF($CF$4="2400A",JZ6,IF($CF$4="2400B",KA6,IF($CF$4="2400C",KB6,IF($CF$4="2800A",KC6,IF($CF$4="2800B",KD6,IF($CF$4="5400B",KE6,IF($CF$4=6000,KF6,IF($CF$4=6600,KG6,IF($CF$4=6800,KH6,IF($CF$4=7200,KI6,IF($CF$4=7600,KJ6,IF($CF$4=8200,KK6,IF($CF$4=8700,KL6,IF($CF$4=8900,KM6,IF($CF$4=9500,KN6,IF($CF$4=10000,KO6,""))))))))))))))))))))))))</f>
        <v>0</v>
      </c>
      <c r="FL6" s="91">
        <f t="shared" ref="FL6:FL33" si="70">FN6</f>
        <v>0</v>
      </c>
      <c r="FM6" s="91" t="str">
        <f>IF(AND(DK9=""),"",IF(AND(DM9=""),"",IF(AND(FM4=""),"",IF(AND(FM4&lt;=$GD$5),$GD$5,INDEX(FL5:FL20,MATCH(FM4,FN5:FN20)+(LOOKUP(FM4,FN5:FN20)&lt;&gt;FM4))))))</f>
        <v/>
      </c>
      <c r="FN6" s="91">
        <f t="shared" ref="FN6:FN33" si="71">IF($CF$4=4200,JU6,IF($CF$4=4800,JV6,IF($CF$4="5400A",JX6,IF($CF$4=3600,JW6,IF($CF$4=1700,JY6,IF($CF$4=1750,JZ6,IF($CF$4=1900,KA6,IF($CF$4=2000,KB6,IF($CF$4="2400A",KC6,IF($CF$4="2400B",KD6,IF($CF$4="2400C",KE6,IF($CF$4="2800A",KF6,IF($CF$4="2800B",KG6,IF($CF$4="5400B",KH6,IF($CF$4=6000,KI6,IF($CF$4=6600,KJ6,IF($CF$4=6800,KK6,IF($CF$4=7200,KL6,IF($CF$4=7600,KM6,IF($CF$4=8200,KN6,IF($CF$4=8700,KO6,IF($CF$4=8900,KP6,IF($CF$4=9500,KQ6,IF($CF$4=10000,KR6,""))))))))))))))))))))))))</f>
        <v>0</v>
      </c>
      <c r="FO6" s="91">
        <f t="shared" ref="FO6:FO33" si="72">FQ6</f>
        <v>0</v>
      </c>
      <c r="FP6" s="91" t="str">
        <f>IF(AND(DN9=""),"",IF(AND(DP9=""),"",IF(AND(FP4=""),"",IF(AND(FP4&lt;=$GD$5),$GD$5,INDEX(FO5:FO20,MATCH(FP4,FQ5:FQ20)+(LOOKUP(FP4,FQ5:FQ20)&lt;&gt;FP4))))))</f>
        <v/>
      </c>
      <c r="FQ6" s="91">
        <f t="shared" ref="FQ6:FQ33" si="73">IF($CF$4=4200,JX6,IF($CF$4=4800,JY6,IF($CF$4="5400A",KA6,IF($CF$4=3600,JZ6,IF($CF$4=1700,KB6,IF($CF$4=1750,KC6,IF($CF$4=1900,KD6,IF($CF$4=2000,KE6,IF($CF$4="2400A",KF6,IF($CF$4="2400B",KG6,IF($CF$4="2400C",KH6,IF($CF$4="2800A",KI6,IF($CF$4="2800B",KJ6,IF($CF$4="5400B",KK6,IF($CF$4=6000,KL6,IF($CF$4=6600,KM6,IF($CF$4=6800,KN6,IF($CF$4=7200,KO6,IF($CF$4=7600,KP6,IF($CF$4=8200,KQ6,IF($CF$4=8700,KR6,IF($CF$4=8900,KS6,IF($CF$4=9500,KT6,IF($CF$4=10000,KU6,""))))))))))))))))))))))))</f>
        <v>0</v>
      </c>
      <c r="FR6" s="91">
        <f t="shared" ref="FR6:FR33" si="74">FT6</f>
        <v>0</v>
      </c>
      <c r="FS6" s="91" t="str">
        <f>IF(AND(DQ9=""),"",IF(AND(DS9=""),"",IF(AND(FS4=""),"",IF(AND(FS4&lt;=$GD$5),$GD$5,INDEX(FR5:FR20,MATCH(FS4,FT5:FT20)+(LOOKUP(FS4,FT5:FT20)&lt;&gt;FS4))))))</f>
        <v/>
      </c>
      <c r="FT6" s="91">
        <f t="shared" ref="FT6:FT33" si="75">IF($CF$4=4200,KA6,IF($CF$4=4800,KB6,IF($CF$4="5400A",KD6,IF($CF$4=3600,KC6,IF($CF$4=1700,KE6,IF($CF$4=1750,KF6,IF($CF$4=1900,KG6,IF($CF$4=2000,KH6,IF($CF$4="2400A",KI6,IF($CF$4="2400B",KJ6,IF($CF$4="2400C",KK6,IF($CF$4="2800A",KL6,IF($CF$4="2800B",KM6,IF($CF$4="5400B",KN6,IF($CF$4=6000,KO6,IF($CF$4=6600,KP6,IF($CF$4=6800,KQ6,IF($CF$4=7200,KR6,IF($CF$4=7600,KS6,IF($CF$4=8200,KT6,IF($CF$4=8700,KU6,IF($CF$4=8900,KV6,IF($CF$4=9500,KW6,IF($CF$4=10000,KX6,""))))))))))))))))))))))))</f>
        <v>0</v>
      </c>
      <c r="FU6" s="91">
        <f t="shared" ref="FU6:FU33" si="76">FW6</f>
        <v>0</v>
      </c>
      <c r="FV6" s="91" t="str">
        <f>IF(AND(DT9=""),"",IF(AND(DV9=""),"",IF(AND(FV4=""),"",IF(AND(FV4&lt;=$GD$5),$GD$5,INDEX(FU5:FU20,MATCH(FV4,FW5:FW20)+(LOOKUP(FV4,FW5:FW20)&lt;&gt;FV4))))))</f>
        <v/>
      </c>
      <c r="FW6" s="91">
        <f t="shared" ref="FW6:FW33" si="77">IF($CF$4=4200,KD6,IF($CF$4=4800,KE6,IF($CF$4="5400A",KG6,IF($CF$4=3600,KF6,IF($CF$4=1700,KH6,IF($CF$4=1750,KI6,IF($CF$4=1900,KJ6,IF($CF$4=2000,KK6,IF($CF$4="2400A",KL6,IF($CF$4="2400B",KM6,IF($CF$4="2400C",KN6,IF($CF$4="2800A",KO6,IF($CF$4="2800B",KP6,IF($CF$4="5400B",KQ6,IF($CF$4=6000,KR6,IF($CF$4=6600,KS6,IF($CF$4=6800,KT6,IF($CF$4=7200,KU6,IF($CF$4=7600,KV6,IF($CF$4=8200,KW6,IF($CF$4=8700,KX6,IF($CF$4=8900,KY6,IF($CF$4=9500,KZ6,IF($CF$4=10000,LA6,""))))))))))))))))))))))))</f>
        <v>0</v>
      </c>
      <c r="FX6" s="42"/>
      <c r="FY6" s="42"/>
      <c r="FZ6" s="42"/>
      <c r="GB6" s="1">
        <f t="shared" ref="GB6:GB36" si="78">GD6</f>
        <v>56100</v>
      </c>
      <c r="GD6" s="1">
        <f t="shared" ref="GD6:GD36" si="79">IF($GD$3=4200,GF6,IF($GD$3=4800,GG6,IF($GD$3="5400A",GI6,IF($GD$3=3600,GH6,IF($GD$3=1700,GJ6,IF($GD$3=1750,GK6,IF($GD$3=1900,GL6,IF($GD$3=2000,GM6,IF($GD$3="2400A",GN6,IF($GD$3="2400B",GO6,IF($GD$3="2400C",GP6,IF($GD$3="2800A",GQ6,IF($GD$3="2800B",GR6,IF($GD$3="5400B",GS6,IF($GD$3=6000,GT6,IF($GD$3=6600,GU6,IF($GD$3=6800,GV6,IF($GD$3=7200,GW6,IF($GD$3=7600,GX6,IF($GD$3=8200,GY6,IF($GD$3=8700,GZ6,IF($GD$3=8900,HA6,IF($GD$3=9500,HB6,IF($GD$3=10000,HC6,""))))))))))))))))))))))))</f>
        <v>56100</v>
      </c>
      <c r="GF6" s="1">
        <v>37800</v>
      </c>
      <c r="GG6" s="70">
        <v>44300</v>
      </c>
      <c r="GH6" s="1">
        <v>33800</v>
      </c>
      <c r="GI6" s="1">
        <v>53100</v>
      </c>
      <c r="GJ6" s="30">
        <v>17700</v>
      </c>
      <c r="GK6" s="30">
        <v>17900</v>
      </c>
      <c r="GL6" s="14">
        <v>18200</v>
      </c>
      <c r="GM6" s="15">
        <v>19200</v>
      </c>
      <c r="GN6" s="14">
        <v>20800</v>
      </c>
      <c r="GO6" s="16">
        <v>21500</v>
      </c>
      <c r="GP6" s="17">
        <v>22400</v>
      </c>
      <c r="GQ6" s="18">
        <v>25300</v>
      </c>
      <c r="GR6" s="18">
        <v>28700</v>
      </c>
      <c r="GS6" s="19">
        <v>56100</v>
      </c>
      <c r="GT6" s="19">
        <v>60700</v>
      </c>
      <c r="GU6" s="14">
        <v>67300</v>
      </c>
      <c r="GV6" s="14">
        <v>71000</v>
      </c>
      <c r="GW6" s="14">
        <v>75300</v>
      </c>
      <c r="GX6" s="14">
        <v>79900</v>
      </c>
      <c r="GY6" s="14">
        <v>88900</v>
      </c>
      <c r="GZ6" s="15">
        <v>123100</v>
      </c>
      <c r="HA6" s="15">
        <v>129700</v>
      </c>
      <c r="HB6" s="15">
        <v>145800</v>
      </c>
      <c r="HC6" s="26">
        <v>148800</v>
      </c>
    </row>
    <row r="7" spans="1:234" s="70" customFormat="1" ht="45" customHeight="1" thickTop="1" thickBot="1">
      <c r="A7" s="373" t="s">
        <v>148</v>
      </c>
      <c r="B7" s="373" t="s">
        <v>149</v>
      </c>
      <c r="C7" s="373" t="s">
        <v>150</v>
      </c>
      <c r="D7" s="373" t="s">
        <v>151</v>
      </c>
      <c r="E7" s="371" t="s">
        <v>152</v>
      </c>
      <c r="F7" s="373" t="s">
        <v>153</v>
      </c>
      <c r="G7" s="371" t="s">
        <v>159</v>
      </c>
      <c r="H7" s="384" t="s">
        <v>311</v>
      </c>
      <c r="I7" s="384" t="s">
        <v>312</v>
      </c>
      <c r="J7" s="371" t="s">
        <v>154</v>
      </c>
      <c r="K7" s="371" t="s">
        <v>163</v>
      </c>
      <c r="L7" s="371" t="s">
        <v>4</v>
      </c>
      <c r="M7" s="371"/>
      <c r="N7" s="371" t="s">
        <v>165</v>
      </c>
      <c r="O7" s="382" t="s">
        <v>2</v>
      </c>
      <c r="P7" s="247" t="s">
        <v>160</v>
      </c>
      <c r="Q7" s="371" t="s">
        <v>0</v>
      </c>
      <c r="R7" s="246" t="s">
        <v>161</v>
      </c>
      <c r="S7" s="371" t="s">
        <v>81</v>
      </c>
      <c r="T7" s="371" t="s">
        <v>135</v>
      </c>
      <c r="U7" s="371" t="s">
        <v>136</v>
      </c>
      <c r="V7" s="373" t="s">
        <v>123</v>
      </c>
      <c r="W7" s="373" t="s">
        <v>1</v>
      </c>
      <c r="X7" s="246" t="s">
        <v>162</v>
      </c>
      <c r="Y7" s="373" t="s">
        <v>156</v>
      </c>
      <c r="Z7" s="373" t="s">
        <v>5</v>
      </c>
      <c r="AA7" s="373" t="s">
        <v>6</v>
      </c>
      <c r="AB7" s="371" t="s">
        <v>7</v>
      </c>
      <c r="AC7" s="371" t="s">
        <v>15</v>
      </c>
      <c r="AD7" s="371" t="s">
        <v>157</v>
      </c>
      <c r="AE7" s="371" t="s">
        <v>3</v>
      </c>
      <c r="AF7" s="373" t="s">
        <v>158</v>
      </c>
      <c r="AG7" s="371" t="s">
        <v>166</v>
      </c>
      <c r="AH7" s="371" t="s">
        <v>167</v>
      </c>
      <c r="AI7" s="371" t="s">
        <v>168</v>
      </c>
      <c r="AJ7" s="371" t="s">
        <v>259</v>
      </c>
      <c r="AK7" s="371" t="s">
        <v>303</v>
      </c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X7" s="1"/>
      <c r="AY7" s="1" t="s">
        <v>49</v>
      </c>
      <c r="AZ7" s="50" t="s">
        <v>74</v>
      </c>
      <c r="BA7" s="50">
        <v>9</v>
      </c>
      <c r="BB7" s="50" t="s">
        <v>58</v>
      </c>
      <c r="BK7" s="91">
        <f t="shared" si="0"/>
        <v>57800</v>
      </c>
      <c r="BL7" s="92">
        <f>IF(AND(K9=$AY$17),BM5,BL5)</f>
        <v>59500</v>
      </c>
      <c r="BM7" s="91">
        <f t="shared" si="1"/>
        <v>57800</v>
      </c>
      <c r="BN7" s="91">
        <f t="shared" si="2"/>
        <v>54700</v>
      </c>
      <c r="BO7" s="92">
        <f>IF(AND(K10=$AY$17),BP5,BO5)</f>
        <v>67200</v>
      </c>
      <c r="BP7" s="91">
        <f t="shared" si="3"/>
        <v>54700</v>
      </c>
      <c r="BQ7" s="91">
        <f t="shared" si="4"/>
        <v>54700</v>
      </c>
      <c r="BR7" s="92">
        <f>IF(AND(K11=$AY$17),BS5,BR5)</f>
        <v>61500</v>
      </c>
      <c r="BS7" s="91">
        <f t="shared" si="5"/>
        <v>54700</v>
      </c>
      <c r="BT7" s="91">
        <f t="shared" si="6"/>
        <v>45600</v>
      </c>
      <c r="BU7" s="92">
        <f>IF(AND(K12=$AY$17),BV5,BU5)</f>
        <v>57800</v>
      </c>
      <c r="BV7" s="91">
        <f t="shared" si="7"/>
        <v>45600</v>
      </c>
      <c r="BW7" s="91">
        <f t="shared" si="8"/>
        <v>38900</v>
      </c>
      <c r="BX7" s="92">
        <f>IF(AND(K13=$AY$17),BY5,BX5)</f>
        <v>47900</v>
      </c>
      <c r="BY7" s="91">
        <f t="shared" si="9"/>
        <v>38900</v>
      </c>
      <c r="BZ7" s="91">
        <f t="shared" si="10"/>
        <v>54700</v>
      </c>
      <c r="CA7" s="92">
        <f>IF(AND(K14=$AY$17),CB5,CA5)</f>
        <v>69200</v>
      </c>
      <c r="CB7" s="91">
        <f t="shared" si="11"/>
        <v>54700</v>
      </c>
      <c r="CC7" s="91">
        <f t="shared" si="12"/>
        <v>54700</v>
      </c>
      <c r="CD7" s="92">
        <f>IF(AND(K15=$AY$17),CE5,CD5)</f>
        <v>69200</v>
      </c>
      <c r="CE7" s="91">
        <f t="shared" si="13"/>
        <v>54700</v>
      </c>
      <c r="CF7" s="91">
        <f t="shared" si="14"/>
        <v>45600</v>
      </c>
      <c r="CG7" s="92">
        <f>IF(AND(K16=$AY$17),CH5,CG5)</f>
        <v>57800</v>
      </c>
      <c r="CH7" s="91">
        <f t="shared" si="15"/>
        <v>45600</v>
      </c>
      <c r="CI7" s="91">
        <f t="shared" si="16"/>
        <v>45600</v>
      </c>
      <c r="CJ7" s="92">
        <f>IF(AND(K17=$AY$17),CK5,CJ5)</f>
        <v>57800</v>
      </c>
      <c r="CK7" s="91">
        <f t="shared" si="17"/>
        <v>45600</v>
      </c>
      <c r="CL7" s="91">
        <f t="shared" si="18"/>
        <v>21400</v>
      </c>
      <c r="CM7" s="92">
        <f>IF(AND(K18=$AY$17),CN5,CM5)</f>
        <v>20800</v>
      </c>
      <c r="CN7" s="91">
        <f t="shared" si="19"/>
        <v>21400</v>
      </c>
      <c r="CO7" s="91">
        <f t="shared" si="20"/>
        <v>38900</v>
      </c>
      <c r="CP7" s="92">
        <f>IF(AND(K19=$AY$17),CQ5,CP5)</f>
        <v>38900</v>
      </c>
      <c r="CQ7" s="91">
        <f t="shared" si="21"/>
        <v>38900</v>
      </c>
      <c r="CR7" s="91">
        <f t="shared" si="22"/>
        <v>54700</v>
      </c>
      <c r="CS7" s="92">
        <f>IF(AND(K20=$AY$17),CT5,CS5)</f>
        <v>67200</v>
      </c>
      <c r="CT7" s="91">
        <f t="shared" si="23"/>
        <v>54700</v>
      </c>
      <c r="CU7" s="91" t="str">
        <f t="shared" si="24"/>
        <v/>
      </c>
      <c r="CV7" s="92" t="str">
        <f>IF(AND(K21=$AY$17),CW5,CV5)</f>
        <v/>
      </c>
      <c r="CW7" s="91" t="str">
        <f t="shared" si="25"/>
        <v/>
      </c>
      <c r="CX7" s="91" t="str">
        <f t="shared" si="26"/>
        <v/>
      </c>
      <c r="CY7" s="92" t="str">
        <f>IF(AND(K22=$AY$17),CZ5,CY5)</f>
        <v/>
      </c>
      <c r="CZ7" s="91" t="str">
        <f t="shared" si="27"/>
        <v/>
      </c>
      <c r="DA7" s="91" t="str">
        <f t="shared" si="28"/>
        <v/>
      </c>
      <c r="DB7" s="92" t="str">
        <f>IF(AND(K23=$AY$17),DC5,DB5)</f>
        <v/>
      </c>
      <c r="DC7" s="91" t="str">
        <f t="shared" si="29"/>
        <v/>
      </c>
      <c r="DD7" s="91" t="str">
        <f t="shared" si="30"/>
        <v/>
      </c>
      <c r="DE7" s="92" t="str">
        <f>IF(AND(K24=$AY$17),DF5,DE5)</f>
        <v/>
      </c>
      <c r="DF7" s="91" t="str">
        <f t="shared" si="31"/>
        <v/>
      </c>
      <c r="DG7" s="91" t="str">
        <f t="shared" si="32"/>
        <v/>
      </c>
      <c r="DH7" s="92" t="str">
        <f>IF(AND(K25=$AY$17),DI5,DH5)</f>
        <v/>
      </c>
      <c r="DI7" s="91" t="str">
        <f t="shared" si="33"/>
        <v/>
      </c>
      <c r="DJ7" s="91" t="str">
        <f t="shared" si="34"/>
        <v/>
      </c>
      <c r="DK7" s="92" t="str">
        <f>IF(AND(K26=$AY$17),DL5,DK5)</f>
        <v/>
      </c>
      <c r="DL7" s="91" t="str">
        <f t="shared" si="35"/>
        <v/>
      </c>
      <c r="DM7" s="91" t="str">
        <f t="shared" si="36"/>
        <v/>
      </c>
      <c r="DN7" s="92" t="str">
        <f>IF(AND(K27=$AY$17),DO5,DN5)</f>
        <v/>
      </c>
      <c r="DO7" s="91" t="str">
        <f t="shared" si="37"/>
        <v/>
      </c>
      <c r="DP7" s="91" t="str">
        <f t="shared" si="38"/>
        <v/>
      </c>
      <c r="DQ7" s="92" t="str">
        <f>IF(AND(K28=$AY$17),DR5,DQ5)</f>
        <v/>
      </c>
      <c r="DR7" s="91" t="str">
        <f t="shared" si="39"/>
        <v/>
      </c>
      <c r="DS7" s="91" t="str">
        <f t="shared" si="40"/>
        <v/>
      </c>
      <c r="DT7" s="92" t="str">
        <f>IF(AND(K29=$AY$17),DU5,DT5)</f>
        <v/>
      </c>
      <c r="DU7" s="91" t="str">
        <f t="shared" si="41"/>
        <v/>
      </c>
      <c r="DV7" s="91" t="str">
        <f t="shared" si="42"/>
        <v/>
      </c>
      <c r="DW7" s="92" t="str">
        <f>IF(AND(K30=$AY$17),DX5,DW5)</f>
        <v/>
      </c>
      <c r="DX7" s="91" t="str">
        <f t="shared" si="43"/>
        <v/>
      </c>
      <c r="DY7" s="91" t="str">
        <f t="shared" si="44"/>
        <v/>
      </c>
      <c r="DZ7" s="92" t="str">
        <f>IF(AND(K31=$AY$17),EA5,DZ5)</f>
        <v/>
      </c>
      <c r="EA7" s="91" t="str">
        <f t="shared" si="45"/>
        <v/>
      </c>
      <c r="EB7" s="91" t="str">
        <f t="shared" si="46"/>
        <v/>
      </c>
      <c r="EC7" s="92" t="str">
        <f>IF(AND(K32=$AY$17),ED5,EC5)</f>
        <v/>
      </c>
      <c r="ED7" s="91" t="str">
        <f t="shared" si="47"/>
        <v/>
      </c>
      <c r="EE7" s="91" t="str">
        <f t="shared" si="48"/>
        <v/>
      </c>
      <c r="EF7" s="92" t="str">
        <f>IF(AND(K33=$AY$17),EG5,EF5)</f>
        <v/>
      </c>
      <c r="EG7" s="91" t="str">
        <f t="shared" si="49"/>
        <v/>
      </c>
      <c r="EH7" s="91">
        <f t="shared" si="50"/>
        <v>0</v>
      </c>
      <c r="EI7" s="92" t="str">
        <f>IF(AND(CI9=$AY$17),$GD$5,EI5)</f>
        <v/>
      </c>
      <c r="EJ7" s="91">
        <f t="shared" si="51"/>
        <v>0</v>
      </c>
      <c r="EK7" s="91">
        <f t="shared" si="52"/>
        <v>0</v>
      </c>
      <c r="EL7" s="92" t="str">
        <f>IF(AND(CL9=$AY$17),$GD$5,IF(AND(CL9=$AY$16),EL5,""))</f>
        <v/>
      </c>
      <c r="EM7" s="91">
        <f t="shared" si="53"/>
        <v>0</v>
      </c>
      <c r="EN7" s="91">
        <f t="shared" si="54"/>
        <v>0</v>
      </c>
      <c r="EO7" s="92" t="str">
        <f>IF(AND(CO9=$AY$17),$GD$5,IF(AND(CO9=$AY$16),EO5,""))</f>
        <v/>
      </c>
      <c r="EP7" s="91">
        <f t="shared" si="55"/>
        <v>0</v>
      </c>
      <c r="EQ7" s="91">
        <f t="shared" si="56"/>
        <v>0</v>
      </c>
      <c r="ER7" s="92" t="str">
        <f>IF(AND(CR9=$AY$17),$GD$5,IF(AND(CR9=$AY$16),ER5,""))</f>
        <v/>
      </c>
      <c r="ES7" s="91">
        <f t="shared" si="57"/>
        <v>0</v>
      </c>
      <c r="ET7" s="91">
        <f t="shared" si="58"/>
        <v>0</v>
      </c>
      <c r="EU7" s="92" t="str">
        <f>IF(AND(CU9=$AY$17),$GD$5,IF(AND(CU9=$AY$16),EU5,""))</f>
        <v/>
      </c>
      <c r="EV7" s="91">
        <f t="shared" si="59"/>
        <v>0</v>
      </c>
      <c r="EW7" s="91">
        <f t="shared" si="60"/>
        <v>0</v>
      </c>
      <c r="EX7" s="92" t="str">
        <f>IF(AND(CX9=$AY$17),$GD$5,IF(AND(CX9=$AY$16),EX5,""))</f>
        <v/>
      </c>
      <c r="EY7" s="91">
        <f t="shared" si="61"/>
        <v>0</v>
      </c>
      <c r="EZ7" s="91">
        <f t="shared" si="62"/>
        <v>0</v>
      </c>
      <c r="FA7" s="92" t="str">
        <f>IF(AND(DA9=$AY$17),$GD$5,IF(AND(DA9=$AY$16),FA5,""))</f>
        <v/>
      </c>
      <c r="FB7" s="91">
        <f t="shared" si="63"/>
        <v>0</v>
      </c>
      <c r="FC7" s="91">
        <f t="shared" si="64"/>
        <v>0</v>
      </c>
      <c r="FD7" s="92" t="str">
        <f>IF(AND(DD9=$AY$17),$GD$5,IF(AND(DD9=$AY$16),FD5,""))</f>
        <v/>
      </c>
      <c r="FE7" s="91">
        <f t="shared" si="65"/>
        <v>0</v>
      </c>
      <c r="FF7" s="91">
        <f t="shared" si="66"/>
        <v>0</v>
      </c>
      <c r="FG7" s="92" t="str">
        <f>IF(AND(DG9=$AY$17),$GD$5,IF(AND(DG9=$AY$16),FG5,""))</f>
        <v/>
      </c>
      <c r="FH7" s="91">
        <f t="shared" si="67"/>
        <v>0</v>
      </c>
      <c r="FI7" s="91">
        <f t="shared" si="68"/>
        <v>0</v>
      </c>
      <c r="FJ7" s="92" t="str">
        <f>IF(AND(DJ9=$AY$17),$GD$5,IF(AND(DJ9=$AY$16),FJ5,""))</f>
        <v/>
      </c>
      <c r="FK7" s="91">
        <f t="shared" si="69"/>
        <v>0</v>
      </c>
      <c r="FL7" s="91">
        <f t="shared" si="70"/>
        <v>0</v>
      </c>
      <c r="FM7" s="92" t="str">
        <f>IF(AND(DM9=$AY$17),$GD$5,IF(AND(DM9=$AY$16),FM5,""))</f>
        <v/>
      </c>
      <c r="FN7" s="91">
        <f t="shared" si="71"/>
        <v>0</v>
      </c>
      <c r="FO7" s="91">
        <f t="shared" si="72"/>
        <v>0</v>
      </c>
      <c r="FP7" s="92" t="str">
        <f>IF(AND(DP9=$AY$17),$GD$5,IF(AND(DP9=$AY$16),FP5,""))</f>
        <v/>
      </c>
      <c r="FQ7" s="91">
        <f t="shared" si="73"/>
        <v>0</v>
      </c>
      <c r="FR7" s="91">
        <f t="shared" si="74"/>
        <v>0</v>
      </c>
      <c r="FS7" s="92" t="str">
        <f>IF(AND(DS9=$AY$17),$GD$5,IF(AND(DS9=$AY$16),FS5,""))</f>
        <v/>
      </c>
      <c r="FT7" s="91">
        <f t="shared" si="75"/>
        <v>0</v>
      </c>
      <c r="FU7" s="91">
        <f t="shared" si="76"/>
        <v>0</v>
      </c>
      <c r="FV7" s="92" t="str">
        <f>IF(AND(DV9=$AY$17),$GD$5,IF(AND(DV9=$AY$16),FV5,""))</f>
        <v/>
      </c>
      <c r="FW7" s="91">
        <f t="shared" si="77"/>
        <v>0</v>
      </c>
      <c r="FX7" s="42"/>
      <c r="FY7" s="42"/>
      <c r="FZ7" s="42"/>
      <c r="GB7" s="1">
        <f t="shared" si="78"/>
        <v>57800</v>
      </c>
      <c r="GD7" s="1">
        <f t="shared" si="79"/>
        <v>57800</v>
      </c>
      <c r="GE7" s="1"/>
      <c r="GF7" s="1">
        <v>38900</v>
      </c>
      <c r="GG7" s="70">
        <v>45600</v>
      </c>
      <c r="GH7" s="1">
        <v>34800</v>
      </c>
      <c r="GI7" s="1">
        <v>54700</v>
      </c>
      <c r="GJ7" s="31">
        <v>18200</v>
      </c>
      <c r="GK7" s="31">
        <v>18400</v>
      </c>
      <c r="GL7" s="14">
        <v>18700</v>
      </c>
      <c r="GM7" s="14">
        <v>19800</v>
      </c>
      <c r="GN7" s="14">
        <v>21400</v>
      </c>
      <c r="GO7" s="16">
        <v>22100</v>
      </c>
      <c r="GP7" s="17">
        <v>23100</v>
      </c>
      <c r="GQ7" s="18">
        <v>27100</v>
      </c>
      <c r="GR7" s="18">
        <v>29600</v>
      </c>
      <c r="GS7" s="19">
        <v>57800</v>
      </c>
      <c r="GT7" s="19">
        <v>62500</v>
      </c>
      <c r="GU7" s="14">
        <v>69300</v>
      </c>
      <c r="GV7" s="14">
        <v>73100</v>
      </c>
      <c r="GW7" s="14">
        <v>77600</v>
      </c>
      <c r="GX7" s="14">
        <v>82300</v>
      </c>
      <c r="GY7" s="14">
        <v>91600</v>
      </c>
      <c r="GZ7" s="15">
        <v>126800</v>
      </c>
      <c r="HA7" s="15">
        <v>133600</v>
      </c>
      <c r="HB7" s="15">
        <v>150200</v>
      </c>
      <c r="HC7" s="26">
        <v>153300</v>
      </c>
      <c r="HE7" s="50"/>
      <c r="HF7" s="50"/>
      <c r="HG7" s="50"/>
    </row>
    <row r="8" spans="1:234" s="70" customFormat="1" ht="42.75" customHeight="1" thickTop="1" thickBot="1">
      <c r="A8" s="373"/>
      <c r="B8" s="373"/>
      <c r="C8" s="373"/>
      <c r="D8" s="373"/>
      <c r="E8" s="371"/>
      <c r="F8" s="373"/>
      <c r="G8" s="371"/>
      <c r="H8" s="385"/>
      <c r="I8" s="385"/>
      <c r="J8" s="371"/>
      <c r="K8" s="371"/>
      <c r="L8" s="216">
        <f>Master!H5</f>
        <v>2.57</v>
      </c>
      <c r="M8" s="217" t="s">
        <v>164</v>
      </c>
      <c r="N8" s="371"/>
      <c r="O8" s="382"/>
      <c r="P8" s="218">
        <v>5</v>
      </c>
      <c r="Q8" s="371"/>
      <c r="R8" s="219">
        <v>8</v>
      </c>
      <c r="S8" s="371"/>
      <c r="T8" s="371"/>
      <c r="U8" s="371"/>
      <c r="V8" s="373"/>
      <c r="W8" s="373"/>
      <c r="X8" s="220">
        <v>10</v>
      </c>
      <c r="Y8" s="373"/>
      <c r="Z8" s="373"/>
      <c r="AA8" s="373"/>
      <c r="AB8" s="371"/>
      <c r="AC8" s="371"/>
      <c r="AD8" s="371"/>
      <c r="AE8" s="371"/>
      <c r="AF8" s="373"/>
      <c r="AG8" s="371"/>
      <c r="AH8" s="371"/>
      <c r="AI8" s="371"/>
      <c r="AJ8" s="371"/>
      <c r="AK8" s="371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X8" s="1"/>
      <c r="AY8" s="1" t="s">
        <v>47</v>
      </c>
      <c r="AZ8" s="50" t="s">
        <v>75</v>
      </c>
      <c r="BA8" s="50" t="s">
        <v>50</v>
      </c>
      <c r="BB8" s="50" t="s">
        <v>59</v>
      </c>
      <c r="BK8" s="91">
        <f t="shared" si="0"/>
        <v>59500</v>
      </c>
      <c r="BL8" s="93">
        <f>IF($F$9=$AY$6,BL7,IF(F9=$AY$7,BL7,IF(F9=$AY$8,BL7,IF(F9=$AY$9,BL6,""))))</f>
        <v>59500</v>
      </c>
      <c r="BM8" s="91">
        <f t="shared" si="1"/>
        <v>59500</v>
      </c>
      <c r="BN8" s="91">
        <f t="shared" si="2"/>
        <v>56300</v>
      </c>
      <c r="BO8" s="93">
        <f>IF(F10=$AY$6,BO7,IF(F10=$AY$7,BO7,IF(F10=$AY$8,BO7,IF(F10=$AY$9,BO6,""))))</f>
        <v>67200</v>
      </c>
      <c r="BP8" s="91">
        <f t="shared" si="3"/>
        <v>56300</v>
      </c>
      <c r="BQ8" s="91">
        <f t="shared" si="4"/>
        <v>56300</v>
      </c>
      <c r="BR8" s="93">
        <f>IF(F11=$AY$6,BR7,IF(F11=$AY$7,BR7,IF(F11=$AY$8,BR7,IF(F11=$AY$9,BR6,""))))</f>
        <v>61500</v>
      </c>
      <c r="BS8" s="91">
        <f t="shared" si="5"/>
        <v>56300</v>
      </c>
      <c r="BT8" s="91">
        <f t="shared" si="6"/>
        <v>47000</v>
      </c>
      <c r="BU8" s="93">
        <f>IF(F12=$AY$6,BU7,IF(F12=$AY$7,BU7,IF(F12=$AY$8,BU7,IF(F12=$AY$9,BU6,""))))</f>
        <v>57800</v>
      </c>
      <c r="BV8" s="91">
        <f t="shared" si="7"/>
        <v>47000</v>
      </c>
      <c r="BW8" s="91">
        <f t="shared" si="8"/>
        <v>40100</v>
      </c>
      <c r="BX8" s="93">
        <f>IF(F13=$AY$6,BX7,IF(F13=$AY$7,BX7,IF(F13=$AY$8,BX7,IF(F13=$AY$9,BX6,""))))</f>
        <v>47900</v>
      </c>
      <c r="BY8" s="91">
        <f t="shared" si="9"/>
        <v>40100</v>
      </c>
      <c r="BZ8" s="91">
        <f t="shared" si="10"/>
        <v>56300</v>
      </c>
      <c r="CA8" s="93">
        <f>IF(F14=$AY$6,CA7,IF(F14=$AY$7,CA7,IF(F14=$AY$8,CA7,IF(F14=$AY$9,CA6,""))))</f>
        <v>69200</v>
      </c>
      <c r="CB8" s="91">
        <f t="shared" si="11"/>
        <v>56300</v>
      </c>
      <c r="CC8" s="91">
        <f t="shared" si="12"/>
        <v>56300</v>
      </c>
      <c r="CD8" s="93">
        <f>IF(F15=$AY$6,CD7,IF(F15=$AY$7,CD7,IF(F15=$AY$8,CD7,IF(F15=$AY$9,CD6,""))))</f>
        <v>69200</v>
      </c>
      <c r="CE8" s="91">
        <f t="shared" si="13"/>
        <v>56300</v>
      </c>
      <c r="CF8" s="91">
        <f t="shared" si="14"/>
        <v>47000</v>
      </c>
      <c r="CG8" s="93">
        <f>IF(F16=$AY$6,CG7,IF(F16=$AY$7,CG7,IF(F16=$AY$8,CG7,IF(F16=$AY$9,CG6,""))))</f>
        <v>57800</v>
      </c>
      <c r="CH8" s="91">
        <f t="shared" si="15"/>
        <v>47000</v>
      </c>
      <c r="CI8" s="91">
        <f t="shared" si="16"/>
        <v>47000</v>
      </c>
      <c r="CJ8" s="93">
        <f>IF(F17=$AY$6,CJ7,IF(F17=$AY$7,CJ7,IF(F17=$AY$8,CJ7,IF(F17=$AY$9,CJ6,""))))</f>
        <v>57800</v>
      </c>
      <c r="CK8" s="91">
        <f t="shared" si="17"/>
        <v>47000</v>
      </c>
      <c r="CL8" s="91">
        <f t="shared" si="18"/>
        <v>22000</v>
      </c>
      <c r="CM8" s="93">
        <f>IF(F18=$AY$6,CM7,IF(F18=$AY$7,CM7,IF(F18=$AY$8,CM7,IF(F18=$AY$9,CM6,""))))</f>
        <v>20800</v>
      </c>
      <c r="CN8" s="91">
        <f t="shared" si="19"/>
        <v>22000</v>
      </c>
      <c r="CO8" s="91">
        <f t="shared" si="20"/>
        <v>40100</v>
      </c>
      <c r="CP8" s="93">
        <f>IF(F19=$AY$6,CP7,IF(F19=$AY$7,CP7,IF(F19=$AY$8,CP7,IF(F19=$AY$9,CP6,""))))</f>
        <v>38900</v>
      </c>
      <c r="CQ8" s="91">
        <f t="shared" si="21"/>
        <v>40100</v>
      </c>
      <c r="CR8" s="91">
        <f t="shared" si="22"/>
        <v>56300</v>
      </c>
      <c r="CS8" s="93">
        <f>IF(F20=$AY$6,CS7,IF(F20=$AY$7,CS7,IF(F20=$AY$8,CS7,IF(F20=$AY$9,CS6,""))))</f>
        <v>67200</v>
      </c>
      <c r="CT8" s="91">
        <f t="shared" si="23"/>
        <v>56300</v>
      </c>
      <c r="CU8" s="91" t="str">
        <f t="shared" si="24"/>
        <v/>
      </c>
      <c r="CV8" s="93" t="str">
        <f>IF(F21=$AY$6,CV7,IF(F21=$AY$7,CV7,IF(F21=$AY$8,CV7,IF(F21=$AY$9,CV6,""))))</f>
        <v/>
      </c>
      <c r="CW8" s="91" t="str">
        <f t="shared" si="25"/>
        <v/>
      </c>
      <c r="CX8" s="91" t="str">
        <f t="shared" si="26"/>
        <v/>
      </c>
      <c r="CY8" s="93" t="str">
        <f>IF(F22=$AY$6,CY7,IF(F22=$AY$7,CY7,IF(F22=$AY$8,CY7,IF(F22=$AY$9,CY6,""))))</f>
        <v/>
      </c>
      <c r="CZ8" s="91" t="str">
        <f t="shared" si="27"/>
        <v/>
      </c>
      <c r="DA8" s="91" t="str">
        <f t="shared" si="28"/>
        <v/>
      </c>
      <c r="DB8" s="93" t="str">
        <f>IF(F23=$AY$6,DB7,IF(F23=$AY$7,DB7,IF(F23=$AY$8,DB7,IF(F23=$AY$9,DB6,""))))</f>
        <v/>
      </c>
      <c r="DC8" s="91" t="str">
        <f t="shared" si="29"/>
        <v/>
      </c>
      <c r="DD8" s="91" t="str">
        <f t="shared" si="30"/>
        <v/>
      </c>
      <c r="DE8" s="93" t="str">
        <f>IF(F24=$AY$6,DE7,IF(F24=$AY$7,DE7,IF(F24=$AY$8,DE7,IF(F24=$AY$9,DE6,""))))</f>
        <v/>
      </c>
      <c r="DF8" s="91" t="str">
        <f t="shared" si="31"/>
        <v/>
      </c>
      <c r="DG8" s="91" t="str">
        <f t="shared" si="32"/>
        <v/>
      </c>
      <c r="DH8" s="93" t="str">
        <f>IF(F25=$AY$6,DH7,IF(F25=$AY$7,DH7,IF(F25=$AY$8,DH7,IF(F25=$AY$9,DH6,""))))</f>
        <v/>
      </c>
      <c r="DI8" s="91" t="str">
        <f t="shared" si="33"/>
        <v/>
      </c>
      <c r="DJ8" s="91" t="str">
        <f t="shared" si="34"/>
        <v/>
      </c>
      <c r="DK8" s="93" t="str">
        <f>IF(F26=$AY$6,DK7,IF(F26=$AY$7,DK7,IF(F26=$AY$8,DK7,IF(F26=$AY$9,DK6,""))))</f>
        <v/>
      </c>
      <c r="DL8" s="91" t="str">
        <f t="shared" si="35"/>
        <v/>
      </c>
      <c r="DM8" s="91" t="str">
        <f t="shared" si="36"/>
        <v/>
      </c>
      <c r="DN8" s="93" t="str">
        <f>IF(F27=$AY$6,DN7,IF(F27=$AY$7,DN7,IF(F27=$AY$8,DN7,IF(F27=$AY$9,DN6,""))))</f>
        <v/>
      </c>
      <c r="DO8" s="91" t="str">
        <f t="shared" si="37"/>
        <v/>
      </c>
      <c r="DP8" s="91" t="str">
        <f t="shared" si="38"/>
        <v/>
      </c>
      <c r="DQ8" s="93" t="str">
        <f>IF(F28=$AY$6,DQ7,IF(F28=$AY$7,DQ7,IF(F28=$AY$8,DQ7,IF(F28=$AY$9,DQ6,""))))</f>
        <v/>
      </c>
      <c r="DR8" s="91" t="str">
        <f t="shared" si="39"/>
        <v/>
      </c>
      <c r="DS8" s="91" t="str">
        <f t="shared" si="40"/>
        <v/>
      </c>
      <c r="DT8" s="93" t="str">
        <f>IF(F29=$AY$6,DT7,IF(F29=$AY$7,DT7,IF(F29=$AY$8,DT7,IF(F29=$AY$9,DT6,""))))</f>
        <v/>
      </c>
      <c r="DU8" s="91" t="str">
        <f t="shared" si="41"/>
        <v/>
      </c>
      <c r="DV8" s="91" t="str">
        <f t="shared" si="42"/>
        <v/>
      </c>
      <c r="DW8" s="93" t="str">
        <f>IF(F30=$AY$6,DW7,IF(F30=$AY$7,DW7,IF(F30=$AY$8,DW7,IF(F30=$AY$9,DW6,""))))</f>
        <v/>
      </c>
      <c r="DX8" s="91" t="str">
        <f t="shared" si="43"/>
        <v/>
      </c>
      <c r="DY8" s="91" t="str">
        <f t="shared" si="44"/>
        <v/>
      </c>
      <c r="DZ8" s="93" t="str">
        <f>IF(F31=$AY$6,DZ7,IF(F31=$AY$7,DZ7,IF(F31=$AY$8,DZ7,IF(F31=$AY$9,DZ6,""))))</f>
        <v/>
      </c>
      <c r="EA8" s="91" t="str">
        <f t="shared" si="45"/>
        <v/>
      </c>
      <c r="EB8" s="91" t="str">
        <f t="shared" si="46"/>
        <v/>
      </c>
      <c r="EC8" s="93" t="str">
        <f>IF(F32=$AY$6,EC7,IF(F32=$AY$7,EC7,IF(F32=$AY$8,EC7,IF(F32=$AY$9,EC6,""))))</f>
        <v/>
      </c>
      <c r="ED8" s="91" t="str">
        <f t="shared" si="47"/>
        <v/>
      </c>
      <c r="EE8" s="91" t="str">
        <f t="shared" si="48"/>
        <v/>
      </c>
      <c r="EF8" s="93" t="str">
        <f>IF(F33=$AY$6,EF7,IF(F33=$AY$7,EF7,IF(F33=$AY$8,EF7,IF(F33=$AY$9,EF6,""))))</f>
        <v/>
      </c>
      <c r="EG8" s="91" t="str">
        <f t="shared" si="49"/>
        <v/>
      </c>
      <c r="EH8" s="91">
        <f t="shared" si="50"/>
        <v>0</v>
      </c>
      <c r="EI8" s="93" t="str">
        <f>IF(CD9=$AY$6,EI7,IF(CD9=$AY$7,EI7,IF(CD9=$AY$8,EI7,IF(CD9=$AY$9,EI6,""))))</f>
        <v/>
      </c>
      <c r="EJ8" s="91">
        <f t="shared" si="51"/>
        <v>0</v>
      </c>
      <c r="EK8" s="91">
        <f t="shared" si="52"/>
        <v>0</v>
      </c>
      <c r="EL8" s="93" t="str">
        <f>IF(CG9=$AY$6,EL7,IF(CG9=$AY$7,EL7,IF(CG9=$AY$8,EL7,IF(CG9=$AY$9,EL6,""))))</f>
        <v/>
      </c>
      <c r="EM8" s="91">
        <f t="shared" si="53"/>
        <v>0</v>
      </c>
      <c r="EN8" s="91">
        <f t="shared" si="54"/>
        <v>0</v>
      </c>
      <c r="EO8" s="93" t="str">
        <f>IF(CJ9=$AY$6,EO7,IF(CJ9=$AY$7,EO7,IF(CJ9=$AY$8,EO7,IF(CJ9=$AY$9,EO6,""))))</f>
        <v/>
      </c>
      <c r="EP8" s="91">
        <f t="shared" si="55"/>
        <v>0</v>
      </c>
      <c r="EQ8" s="91">
        <f t="shared" si="56"/>
        <v>0</v>
      </c>
      <c r="ER8" s="93" t="str">
        <f>IF(CM9=$AY$6,ER7,IF(CM9=$AY$7,ER7,IF(CM9=$AY$8,ER7,IF(CM9=$AY$9,ER6,""))))</f>
        <v/>
      </c>
      <c r="ES8" s="91">
        <f t="shared" si="57"/>
        <v>0</v>
      </c>
      <c r="ET8" s="91">
        <f t="shared" si="58"/>
        <v>0</v>
      </c>
      <c r="EU8" s="93" t="str">
        <f>IF(CP9=$AY$6,EU7,IF(CP9=$AY$7,EU7,IF(CP9=$AY$8,EU7,IF(CP9=$AY$9,EU6,""))))</f>
        <v/>
      </c>
      <c r="EV8" s="91">
        <f t="shared" si="59"/>
        <v>0</v>
      </c>
      <c r="EW8" s="91">
        <f t="shared" si="60"/>
        <v>0</v>
      </c>
      <c r="EX8" s="93" t="str">
        <f>IF(CS9=$AY$6,EX7,IF(CS9=$AY$7,EX7,IF(CS9=$AY$8,EX7,IF(CS9=$AY$9,EX6,""))))</f>
        <v/>
      </c>
      <c r="EY8" s="91">
        <f t="shared" si="61"/>
        <v>0</v>
      </c>
      <c r="EZ8" s="91">
        <f t="shared" si="62"/>
        <v>0</v>
      </c>
      <c r="FA8" s="93" t="str">
        <f>IF(CV9=$AY$6,FA7,IF(CV9=$AY$7,FA7,IF(CV9=$AY$8,FA7,IF(CV9=$AY$9,FA6,""))))</f>
        <v/>
      </c>
      <c r="FB8" s="91">
        <f t="shared" si="63"/>
        <v>0</v>
      </c>
      <c r="FC8" s="91">
        <f t="shared" si="64"/>
        <v>0</v>
      </c>
      <c r="FD8" s="93" t="str">
        <f>IF(CY9=$AY$6,FD7,IF(CY9=$AY$7,FD7,IF(CY9=$AY$8,FD7,IF(CY9=$AY$9,FD6,""))))</f>
        <v/>
      </c>
      <c r="FE8" s="91">
        <f t="shared" si="65"/>
        <v>0</v>
      </c>
      <c r="FF8" s="91">
        <f t="shared" si="66"/>
        <v>0</v>
      </c>
      <c r="FG8" s="93" t="str">
        <f>IF(DB9=$AY$6,FG7,IF(DB9=$AY$7,FG7,IF(DB9=$AY$8,FG7,IF(DB9=$AY$9,FG6,""))))</f>
        <v/>
      </c>
      <c r="FH8" s="91">
        <f t="shared" si="67"/>
        <v>0</v>
      </c>
      <c r="FI8" s="91">
        <f t="shared" si="68"/>
        <v>0</v>
      </c>
      <c r="FJ8" s="93" t="str">
        <f>IF(DE9=$AY$6,FJ7,IF(DE9=$AY$7,FJ7,IF(DE9=$AY$8,FJ7,IF(DE9=$AY$9,FJ6,""))))</f>
        <v/>
      </c>
      <c r="FK8" s="91">
        <f t="shared" si="69"/>
        <v>0</v>
      </c>
      <c r="FL8" s="91">
        <f t="shared" si="70"/>
        <v>0</v>
      </c>
      <c r="FM8" s="93" t="str">
        <f>IF(DH9=$AY$6,FM7,IF(DH9=$AY$7,FM7,IF(DH9=$AY$8,FM7,IF(DH9=$AY$9,FM6,""))))</f>
        <v/>
      </c>
      <c r="FN8" s="91">
        <f t="shared" si="71"/>
        <v>0</v>
      </c>
      <c r="FO8" s="91">
        <f t="shared" si="72"/>
        <v>0</v>
      </c>
      <c r="FP8" s="93" t="str">
        <f>IF(DK9=$AY$6,FP7,IF(DK9=$AY$7,FP7,IF(DK9=$AY$8,FP7,IF(DK9=$AY$9,FP6,""))))</f>
        <v/>
      </c>
      <c r="FQ8" s="91">
        <f t="shared" si="73"/>
        <v>0</v>
      </c>
      <c r="FR8" s="91">
        <f t="shared" si="74"/>
        <v>0</v>
      </c>
      <c r="FS8" s="93" t="str">
        <f>IF(DN9=$AY$6,FS7,IF(DN9=$AY$7,FS7,IF(DN9=$AY$8,FS7,IF(DN9=$AY$9,FS6,""))))</f>
        <v/>
      </c>
      <c r="FT8" s="91">
        <f t="shared" si="75"/>
        <v>0</v>
      </c>
      <c r="FU8" s="91">
        <f t="shared" si="76"/>
        <v>0</v>
      </c>
      <c r="FV8" s="93" t="str">
        <f>IF(DQ9=$AY$6,FV7,IF(DQ9=$AY$7,FV7,IF(DQ9=$AY$8,FV7,IF(DQ9=$AY$9,FV6,""))))</f>
        <v/>
      </c>
      <c r="FW8" s="91">
        <f t="shared" si="77"/>
        <v>0</v>
      </c>
      <c r="FX8" s="42"/>
      <c r="FY8" s="42"/>
      <c r="FZ8" s="42"/>
      <c r="GB8" s="1">
        <f t="shared" si="78"/>
        <v>59500</v>
      </c>
      <c r="GD8" s="1">
        <f t="shared" si="79"/>
        <v>59500</v>
      </c>
      <c r="GE8" s="1"/>
      <c r="GF8" s="1">
        <v>40100</v>
      </c>
      <c r="GG8" s="70">
        <v>47000</v>
      </c>
      <c r="GH8" s="1">
        <v>35800</v>
      </c>
      <c r="GI8" s="1">
        <v>56300</v>
      </c>
      <c r="GJ8" s="31">
        <v>18700</v>
      </c>
      <c r="GK8" s="31">
        <v>19000</v>
      </c>
      <c r="GL8" s="15">
        <v>19300</v>
      </c>
      <c r="GM8" s="19">
        <v>20400</v>
      </c>
      <c r="GN8" s="15">
        <v>22000</v>
      </c>
      <c r="GO8" s="20">
        <v>22800</v>
      </c>
      <c r="GP8" s="17">
        <v>23800</v>
      </c>
      <c r="GQ8" s="21">
        <v>27900</v>
      </c>
      <c r="GR8" s="21">
        <v>30500</v>
      </c>
      <c r="GS8" s="19">
        <v>59500</v>
      </c>
      <c r="GT8" s="19">
        <v>64400</v>
      </c>
      <c r="GU8" s="14">
        <v>71400</v>
      </c>
      <c r="GV8" s="14">
        <v>75300</v>
      </c>
      <c r="GW8" s="14">
        <v>79900</v>
      </c>
      <c r="GX8" s="14">
        <v>84800</v>
      </c>
      <c r="GY8" s="14">
        <v>94300</v>
      </c>
      <c r="GZ8" s="15">
        <v>130600</v>
      </c>
      <c r="HA8" s="26">
        <v>137600</v>
      </c>
      <c r="HB8" s="26">
        <v>154700</v>
      </c>
      <c r="HC8" s="15">
        <v>157900</v>
      </c>
      <c r="HE8" s="50"/>
      <c r="HF8" s="50"/>
      <c r="HG8" s="50"/>
      <c r="HI8" s="290">
        <v>42370</v>
      </c>
      <c r="HJ8" s="92" t="s">
        <v>300</v>
      </c>
      <c r="HK8" s="290">
        <v>42552</v>
      </c>
      <c r="HL8" s="92" t="s">
        <v>301</v>
      </c>
      <c r="HM8" s="92" t="s">
        <v>301</v>
      </c>
      <c r="HN8" s="290">
        <v>42917</v>
      </c>
      <c r="HO8" s="92" t="s">
        <v>302</v>
      </c>
      <c r="HP8" s="290">
        <v>42370</v>
      </c>
      <c r="HQ8" s="92" t="s">
        <v>300</v>
      </c>
      <c r="HR8" s="290">
        <v>42552</v>
      </c>
      <c r="HS8" s="92" t="s">
        <v>301</v>
      </c>
      <c r="HT8" s="92" t="s">
        <v>301</v>
      </c>
      <c r="HU8" s="290">
        <v>42917</v>
      </c>
      <c r="HV8" s="92" t="s">
        <v>302</v>
      </c>
      <c r="HW8" s="285"/>
      <c r="HX8" s="296"/>
      <c r="HY8" s="70" t="s">
        <v>305</v>
      </c>
      <c r="HZ8" s="70" t="s">
        <v>306</v>
      </c>
    </row>
    <row r="9" spans="1:234" ht="23.25" customHeight="1" thickTop="1" thickBot="1">
      <c r="A9" s="280">
        <f>IF(AND(Master!A7=""),"",Master!A7)</f>
        <v>1</v>
      </c>
      <c r="B9" s="280" t="str">
        <f>IF(AND(Master!B7=""),"",UPPER(Master!B7))</f>
        <v>MADAN LAL PILANIYA</v>
      </c>
      <c r="C9" s="280" t="str">
        <f>IF(AND(Master!C7=""),"",UPPER(Master!C7))</f>
        <v>PRINCIPAL</v>
      </c>
      <c r="D9" s="280" t="str">
        <f>IF(AND(Master!D7=""),"",UPPER(Master!D7))</f>
        <v>GSSS CHADI CHAUTINA</v>
      </c>
      <c r="E9" s="282" t="s">
        <v>178</v>
      </c>
      <c r="F9" s="297" t="str">
        <f>IF(AND(Master!E7=""),"",IF(ISNA(VLOOKUP(A9,Master!$A$7:AJ$233,5,FALSE)),"",VLOOKUP(A9,Master!$A$7:AJ$233,5,FALSE)))</f>
        <v>PB-2</v>
      </c>
      <c r="G9" s="73" t="str">
        <f>IF(F9="PB-1","5200-20200",IF(F9="PB-2","9300-34800",IF(F9="PB-3","15600-39100",IF(F9="PB-4","37400-67000",""))))</f>
        <v>9300-34800</v>
      </c>
      <c r="H9" s="253">
        <f>IF(AND(Master!E7=""),"",IF(ISNA(VLOOKUP(A9,Master!$A$7:AJ$233,30,FALSE)),"",VLOOKUP(A9,Master!$A$7:AJ$233,30,FALSE)))</f>
        <v>22950</v>
      </c>
      <c r="I9" s="253" t="str">
        <f>IF(AND(Master!E7=""),"",IF(ISNA(VLOOKUP(A9,Master!$A$7:AJ$233,31,FALSE)),"",VLOOKUP(A9,Master!$A$7:AJ$233,31,FALSE)))</f>
        <v>5400B</v>
      </c>
      <c r="J9" s="221" t="str">
        <f>IF(AND(Master!G7=""),"",IF(ISNA(VLOOKUP(A9,Master!$A$7:AJ$233,7,FALSE)),"",VLOOKUP(A9,Master!$A$7:AJ$233,7,FALSE)))</f>
        <v>NPS</v>
      </c>
      <c r="K9" s="252" t="str">
        <f>IF(AND(Master!X7=""),"",IF(ISNA(VLOOKUP(A9,Master!$A$7:AJ$233,24,FALSE)),"",VLOOKUP(A9,Master!$A$7:AJ$233,24,FALSE)))</f>
        <v>Regular Pay</v>
      </c>
      <c r="L9" s="222">
        <f>IF(AND(K9=$AY$17),"",IF(AND(H9=""),"",H9*$L$8))</f>
        <v>58981.499999999993</v>
      </c>
      <c r="M9" s="222">
        <f>IF(AND(L9=""),"",ROUND(L9,0))</f>
        <v>58982</v>
      </c>
      <c r="N9" s="223">
        <f>IF(AND(I9=""),"",BJ9)</f>
        <v>59500</v>
      </c>
      <c r="O9" s="216">
        <f>IF(AND(N9=""),"",N9)</f>
        <v>59500</v>
      </c>
      <c r="P9" s="222">
        <f>IF(AND(HE9=""),"",ROUND(HE9,0))</f>
        <v>2975</v>
      </c>
      <c r="Q9" s="224">
        <f>IF(AND(O9=""),"",O9+P9)</f>
        <v>62475</v>
      </c>
      <c r="R9" s="222">
        <f>IF(AND(HF9=""),"",ROUND(HF9,0))</f>
        <v>4760</v>
      </c>
      <c r="S9" s="90"/>
      <c r="T9" s="90" t="s">
        <v>314</v>
      </c>
      <c r="U9" s="90"/>
      <c r="V9" s="90"/>
      <c r="W9" s="225">
        <f>IF(AND(Q9=""),"",SUM(Q9:V9))</f>
        <v>67235</v>
      </c>
      <c r="X9" s="221">
        <f>IF(AND(J9=$AY$1),"",IF(AND(HG9=""),"",ROUND(HG9,0)))</f>
        <v>6248</v>
      </c>
      <c r="Y9" s="89"/>
      <c r="Z9" s="89"/>
      <c r="AA9" s="89"/>
      <c r="AB9" s="89"/>
      <c r="AC9" s="89"/>
      <c r="AD9" s="89"/>
      <c r="AE9" s="221">
        <f>IF(AND(Q9=""),"",SUM(X9:AD9))</f>
        <v>6248</v>
      </c>
      <c r="AF9" s="226">
        <f>IF(AND(Q9=""),"",SUM(W9-AE9))</f>
        <v>60987</v>
      </c>
      <c r="AG9" s="227" t="str">
        <f>IF(AND(I9=""),"",IF(AND(I9="2400A"),"2400",IF(AND(I9="2400B"),"2400",IF(AND(I9="2400C"),"2400",IF(AND(I9="2800A"),"2800",IF(AND(I9="2800B"),"2800",IF(AND(I9="5400A"),"5400",IF(AND(I9="5400B"),"5400",I9))))))))</f>
        <v>5400</v>
      </c>
      <c r="AH9" s="227">
        <f>IF(AND(I9=""),"",VLOOKUP(I9,AZ3:BB31,2,FALSE))</f>
        <v>15</v>
      </c>
      <c r="AI9" s="227" t="str">
        <f>IF(AND(I9=""),"",VLOOKUP(I9,AZ3:BB31,3,FALSE))</f>
        <v>L-14</v>
      </c>
      <c r="AJ9" s="227" t="str">
        <f>IF(AND(Master!AG7=""),"",Master!AG7)</f>
        <v/>
      </c>
      <c r="AK9" s="292">
        <f>IF(AND(Master!L7=""),"",Master!L7)</f>
        <v>42370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Y9" s="1" t="s">
        <v>48</v>
      </c>
      <c r="AZ9" s="50" t="s">
        <v>76</v>
      </c>
      <c r="BA9" s="50" t="s">
        <v>51</v>
      </c>
      <c r="BB9" s="50" t="s">
        <v>60</v>
      </c>
      <c r="BC9" s="1" t="str">
        <f>I9</f>
        <v>5400B</v>
      </c>
      <c r="BD9" s="1">
        <f>M9</f>
        <v>58982</v>
      </c>
      <c r="BE9" s="91">
        <f>IF(AND(I9=""),"",IF(AND(K9=""),"",IF(AND(BD9=""),"",IF(AND(BD9&lt;=$GD$5),$GD$5,INDEX($GB$5:$GB$36,MATCH(BD9,$GD$5:$GD$36)+(LOOKUP(BD9,$GD$5:$GD$36)&lt;&gt;BD9))))))</f>
        <v>59500</v>
      </c>
      <c r="BF9" s="91">
        <f>IF(AND(I9=""),"",IF(AND(K9=""),"",IF(AND(BD9=""),"",IF(AND(BD9&lt;=$GD$5),$GD$5,INDEX($GB$5:$GB$24,MATCH(BD9,$GD$5:$GD$24)+(LOOKUP(BD9,$GD$5:$GD$24)&lt;&gt;BD9))))))</f>
        <v>59500</v>
      </c>
      <c r="BG9" s="91">
        <f>IF(AND(K9=$AY$17),$GD$5,IF(AND(K9=$AY$16),BE9,""))</f>
        <v>59500</v>
      </c>
      <c r="BH9" s="91">
        <f>IF(F9=$AY$6,BG9,IF(F9=$AY$7,BG9,IF(F9=$AY$8,BG9,IF(F9=$AY$9,BF9,""))))</f>
        <v>59500</v>
      </c>
      <c r="BI9" s="91"/>
      <c r="BJ9" s="98">
        <f>BL8</f>
        <v>59500</v>
      </c>
      <c r="BK9" s="91">
        <f t="shared" si="0"/>
        <v>61300</v>
      </c>
      <c r="BL9" s="91"/>
      <c r="BM9" s="91">
        <f t="shared" si="1"/>
        <v>61300</v>
      </c>
      <c r="BN9" s="91">
        <f t="shared" si="2"/>
        <v>58000</v>
      </c>
      <c r="BO9" s="91"/>
      <c r="BP9" s="91">
        <f t="shared" si="3"/>
        <v>58000</v>
      </c>
      <c r="BQ9" s="91">
        <f t="shared" si="4"/>
        <v>58000</v>
      </c>
      <c r="BR9" s="91"/>
      <c r="BS9" s="91">
        <f t="shared" si="5"/>
        <v>58000</v>
      </c>
      <c r="BT9" s="91">
        <f t="shared" si="6"/>
        <v>48400</v>
      </c>
      <c r="BU9" s="91"/>
      <c r="BV9" s="91">
        <f t="shared" si="7"/>
        <v>48400</v>
      </c>
      <c r="BW9" s="91">
        <f t="shared" si="8"/>
        <v>41300</v>
      </c>
      <c r="BX9" s="91"/>
      <c r="BY9" s="91">
        <f t="shared" si="9"/>
        <v>41300</v>
      </c>
      <c r="BZ9" s="91">
        <f t="shared" si="10"/>
        <v>58000</v>
      </c>
      <c r="CA9" s="91"/>
      <c r="CB9" s="91">
        <f t="shared" si="11"/>
        <v>58000</v>
      </c>
      <c r="CC9" s="91">
        <f t="shared" si="12"/>
        <v>58000</v>
      </c>
      <c r="CD9" s="91"/>
      <c r="CE9" s="91">
        <f t="shared" si="13"/>
        <v>58000</v>
      </c>
      <c r="CF9" s="91">
        <f t="shared" si="14"/>
        <v>48400</v>
      </c>
      <c r="CG9" s="91"/>
      <c r="CH9" s="91">
        <f t="shared" si="15"/>
        <v>48400</v>
      </c>
      <c r="CI9" s="91">
        <f t="shared" si="16"/>
        <v>48400</v>
      </c>
      <c r="CJ9" s="91"/>
      <c r="CK9" s="91">
        <f t="shared" si="17"/>
        <v>48400</v>
      </c>
      <c r="CL9" s="91">
        <f t="shared" si="18"/>
        <v>22700</v>
      </c>
      <c r="CM9" s="91"/>
      <c r="CN9" s="91">
        <f t="shared" si="19"/>
        <v>22700</v>
      </c>
      <c r="CO9" s="91">
        <f t="shared" si="20"/>
        <v>41300</v>
      </c>
      <c r="CP9" s="91"/>
      <c r="CQ9" s="91">
        <f t="shared" si="21"/>
        <v>41300</v>
      </c>
      <c r="CR9" s="91">
        <f t="shared" si="22"/>
        <v>58000</v>
      </c>
      <c r="CS9" s="91"/>
      <c r="CT9" s="91">
        <f t="shared" si="23"/>
        <v>58000</v>
      </c>
      <c r="CU9" s="91" t="str">
        <f t="shared" si="24"/>
        <v/>
      </c>
      <c r="CV9" s="91"/>
      <c r="CW9" s="91" t="str">
        <f t="shared" si="25"/>
        <v/>
      </c>
      <c r="CX9" s="91" t="str">
        <f t="shared" si="26"/>
        <v/>
      </c>
      <c r="CY9" s="91"/>
      <c r="CZ9" s="91" t="str">
        <f t="shared" si="27"/>
        <v/>
      </c>
      <c r="DA9" s="91" t="str">
        <f t="shared" si="28"/>
        <v/>
      </c>
      <c r="DB9" s="91"/>
      <c r="DC9" s="91" t="str">
        <f t="shared" si="29"/>
        <v/>
      </c>
      <c r="DD9" s="91" t="str">
        <f t="shared" si="30"/>
        <v/>
      </c>
      <c r="DE9" s="91"/>
      <c r="DF9" s="91" t="str">
        <f t="shared" si="31"/>
        <v/>
      </c>
      <c r="DG9" s="91" t="str">
        <f t="shared" si="32"/>
        <v/>
      </c>
      <c r="DH9" s="91"/>
      <c r="DI9" s="91" t="str">
        <f t="shared" si="33"/>
        <v/>
      </c>
      <c r="DJ9" s="91" t="str">
        <f t="shared" si="34"/>
        <v/>
      </c>
      <c r="DK9" s="91"/>
      <c r="DL9" s="91" t="str">
        <f t="shared" si="35"/>
        <v/>
      </c>
      <c r="DM9" s="91" t="str">
        <f t="shared" si="36"/>
        <v/>
      </c>
      <c r="DN9" s="91"/>
      <c r="DO9" s="91" t="str">
        <f t="shared" si="37"/>
        <v/>
      </c>
      <c r="DP9" s="91" t="str">
        <f t="shared" si="38"/>
        <v/>
      </c>
      <c r="DQ9" s="91"/>
      <c r="DR9" s="91" t="str">
        <f t="shared" si="39"/>
        <v/>
      </c>
      <c r="DS9" s="91" t="str">
        <f t="shared" si="40"/>
        <v/>
      </c>
      <c r="DT9" s="91"/>
      <c r="DU9" s="91" t="str">
        <f t="shared" si="41"/>
        <v/>
      </c>
      <c r="DV9" s="91" t="str">
        <f t="shared" si="42"/>
        <v/>
      </c>
      <c r="DW9" s="91"/>
      <c r="DX9" s="91" t="str">
        <f t="shared" si="43"/>
        <v/>
      </c>
      <c r="DY9" s="91" t="str">
        <f t="shared" si="44"/>
        <v/>
      </c>
      <c r="DZ9" s="91"/>
      <c r="EA9" s="91" t="str">
        <f t="shared" si="45"/>
        <v/>
      </c>
      <c r="EB9" s="91" t="str">
        <f t="shared" si="46"/>
        <v/>
      </c>
      <c r="EC9" s="91"/>
      <c r="ED9" s="91" t="str">
        <f t="shared" si="47"/>
        <v/>
      </c>
      <c r="EE9" s="91" t="str">
        <f t="shared" si="48"/>
        <v/>
      </c>
      <c r="EF9" s="91"/>
      <c r="EG9" s="91" t="str">
        <f t="shared" si="49"/>
        <v/>
      </c>
      <c r="EH9" s="91">
        <f t="shared" si="50"/>
        <v>0</v>
      </c>
      <c r="EI9" s="91"/>
      <c r="EJ9" s="91">
        <f t="shared" si="51"/>
        <v>0</v>
      </c>
      <c r="EK9" s="91">
        <f t="shared" si="52"/>
        <v>0</v>
      </c>
      <c r="EL9" s="91"/>
      <c r="EM9" s="91">
        <f t="shared" si="53"/>
        <v>0</v>
      </c>
      <c r="EN9" s="91">
        <f t="shared" si="54"/>
        <v>0</v>
      </c>
      <c r="EO9" s="91"/>
      <c r="EP9" s="91">
        <f t="shared" si="55"/>
        <v>0</v>
      </c>
      <c r="EQ9" s="91">
        <f t="shared" si="56"/>
        <v>0</v>
      </c>
      <c r="ER9" s="91"/>
      <c r="ES9" s="91">
        <f t="shared" si="57"/>
        <v>0</v>
      </c>
      <c r="ET9" s="91">
        <f t="shared" si="58"/>
        <v>0</v>
      </c>
      <c r="EU9" s="91"/>
      <c r="EV9" s="91">
        <f t="shared" si="59"/>
        <v>0</v>
      </c>
      <c r="EW9" s="91">
        <f t="shared" si="60"/>
        <v>0</v>
      </c>
      <c r="EX9" s="91"/>
      <c r="EY9" s="91">
        <f t="shared" si="61"/>
        <v>0</v>
      </c>
      <c r="EZ9" s="91">
        <f t="shared" si="62"/>
        <v>0</v>
      </c>
      <c r="FA9" s="91"/>
      <c r="FB9" s="91">
        <f t="shared" si="63"/>
        <v>0</v>
      </c>
      <c r="FC9" s="91">
        <f t="shared" si="64"/>
        <v>0</v>
      </c>
      <c r="FD9" s="91"/>
      <c r="FE9" s="91">
        <f t="shared" si="65"/>
        <v>0</v>
      </c>
      <c r="FF9" s="91">
        <f t="shared" si="66"/>
        <v>0</v>
      </c>
      <c r="FG9" s="91"/>
      <c r="FH9" s="91">
        <f t="shared" si="67"/>
        <v>0</v>
      </c>
      <c r="FI9" s="91">
        <f t="shared" si="68"/>
        <v>0</v>
      </c>
      <c r="FJ9" s="91"/>
      <c r="FK9" s="91">
        <f t="shared" si="69"/>
        <v>0</v>
      </c>
      <c r="FL9" s="91">
        <f t="shared" si="70"/>
        <v>0</v>
      </c>
      <c r="FM9" s="91"/>
      <c r="FN9" s="91">
        <f t="shared" si="71"/>
        <v>0</v>
      </c>
      <c r="FO9" s="91">
        <f t="shared" si="72"/>
        <v>0</v>
      </c>
      <c r="FP9" s="91"/>
      <c r="FQ9" s="91">
        <f t="shared" si="73"/>
        <v>0</v>
      </c>
      <c r="FR9" s="91">
        <f t="shared" si="74"/>
        <v>0</v>
      </c>
      <c r="FS9" s="91"/>
      <c r="FT9" s="91">
        <f t="shared" si="75"/>
        <v>0</v>
      </c>
      <c r="FU9" s="91">
        <f t="shared" si="76"/>
        <v>0</v>
      </c>
      <c r="FV9" s="91"/>
      <c r="FW9" s="91">
        <f t="shared" si="77"/>
        <v>0</v>
      </c>
      <c r="FX9" s="42"/>
      <c r="FY9" s="42"/>
      <c r="FZ9" s="42"/>
      <c r="GA9" s="42"/>
      <c r="GB9" s="1">
        <f>GD9</f>
        <v>61300</v>
      </c>
      <c r="GD9" s="1">
        <f t="shared" si="79"/>
        <v>61300</v>
      </c>
      <c r="GF9" s="1">
        <v>41300</v>
      </c>
      <c r="GG9" s="70">
        <v>48400</v>
      </c>
      <c r="GH9" s="1">
        <v>36900</v>
      </c>
      <c r="GI9" s="1">
        <v>58000</v>
      </c>
      <c r="GJ9" s="31">
        <v>19300</v>
      </c>
      <c r="GK9" s="31">
        <v>19600</v>
      </c>
      <c r="GL9" s="15">
        <v>19900</v>
      </c>
      <c r="GM9" s="19">
        <v>21000</v>
      </c>
      <c r="GN9" s="14">
        <v>22700</v>
      </c>
      <c r="GO9" s="16">
        <v>23500</v>
      </c>
      <c r="GP9" s="17">
        <v>24500</v>
      </c>
      <c r="GQ9" s="18">
        <v>28700</v>
      </c>
      <c r="GR9" s="18">
        <v>31400</v>
      </c>
      <c r="GS9" s="14">
        <v>61300</v>
      </c>
      <c r="GT9" s="14">
        <v>66300</v>
      </c>
      <c r="GU9" s="14">
        <v>73500</v>
      </c>
      <c r="GV9" s="14">
        <v>77600</v>
      </c>
      <c r="GW9" s="14">
        <v>82300</v>
      </c>
      <c r="GX9" s="14">
        <v>87300</v>
      </c>
      <c r="GY9" s="14">
        <v>97100</v>
      </c>
      <c r="GZ9" s="19">
        <v>134500</v>
      </c>
      <c r="HA9" s="26">
        <v>141700</v>
      </c>
      <c r="HB9" s="26">
        <v>159300</v>
      </c>
      <c r="HC9" s="15">
        <v>162600</v>
      </c>
      <c r="HE9" s="50">
        <f>IF(AND(O9=""),"",IF(AND(K9=$AY$17),"0",O9*$P$8/100))</f>
        <v>2975</v>
      </c>
      <c r="HF9" s="50">
        <f>IF(AND(O9=""),"",IF(AND(K9=$AY$17),"0",O9*$R$8/100))</f>
        <v>4760</v>
      </c>
      <c r="HG9" s="50">
        <f>IF(AND(J9=""),"",IF(AND(J9="GPF"),"0",IF(AND(J9="NPS"),Q9*$X$8/100)))</f>
        <v>6247.5</v>
      </c>
      <c r="HH9" s="201">
        <f>IF(AND(Master!K7=""),"",Master!K7)</f>
        <v>42370</v>
      </c>
      <c r="HI9" s="91">
        <f>IF(ISNA(VLOOKUP(A9,Master!$A$7:AJ$233,8,FALSE)),"",VLOOKUP(A9,Master!$A$7:AJ$233,8,FALSE))</f>
        <v>21630</v>
      </c>
      <c r="HJ9" s="91">
        <f>IF(ISNA(VLOOKUP(A9,Master!$BE$39:$CH$63,5,FALSE)),"",VLOOKUP(A9,Master!$BE$39:$CH$63,5,FALSE))</f>
        <v>21630</v>
      </c>
      <c r="HK9" s="91">
        <f>IF(ISNA(VLOOKUP(A9,Master!$A$7:AJ$233,15,FALSE)),"",VLOOKUP(A9,Master!$A$7:AJ$233,15,FALSE))</f>
        <v>22280</v>
      </c>
      <c r="HL9" s="91">
        <f>IF(ISNA(VLOOKUP(A9,Master!$A$7:AJ$233,20,FALSE)),"",VLOOKUP(A9,Master!$A$7:AJ$233,20,FALSE))</f>
        <v>22280</v>
      </c>
      <c r="HM9" s="91">
        <f>IF(ISNA(VLOOKUP(A9,Master!$BE$39:$CH$63,13,FALSE)),"",VLOOKUP(A9,Master!$BE$39:$CH$63,13,FALSE))</f>
        <v>22280</v>
      </c>
      <c r="HN9" s="91">
        <f>IF(ISNA(VLOOKUP(A9,Master!$A$7:AJ$233,25,FALSE)),"",VLOOKUP(A9,Master!$A$7:AJ$233,25,FALSE))</f>
        <v>22950</v>
      </c>
      <c r="HO9" s="91">
        <f>IF(ISNA(VLOOKUP(A9,Master!$A$7:AJ$233,30,FALSE)),"",VLOOKUP(A9,Master!$A$7:AJ$233,30,FALSE))</f>
        <v>22950</v>
      </c>
      <c r="HP9" s="91" t="str">
        <f>IF(ISNA(VLOOKUP(A9,Master!$A$7:AJ$233,9,FALSE)),"",VLOOKUP(A9,Master!$A$7:AJ$233,9,FALSE))</f>
        <v>5400B</v>
      </c>
      <c r="HQ9" s="91" t="str">
        <f>IF(ISNA(VLOOKUP(A9,Master!$A$7:AJ$233,16,FALSE)),"",VLOOKUP(A9,Master!$A$7:AJ$233,16,FALSE))</f>
        <v>5400B</v>
      </c>
      <c r="HR9" s="91" t="str">
        <f>IF(ISNA(VLOOKUP(A9,Master!$A$7:AJ$233,16,FALSE)),"",VLOOKUP(A9,Master!$A$7:AJ$233,16,FALSE))</f>
        <v>5400B</v>
      </c>
      <c r="HS9" s="91" t="str">
        <f>IF(ISNA(VLOOKUP(A9,Master!$A$7:AJ$233,21,FALSE)),"",VLOOKUP(A9,Master!$A$7:AJ$233,21,FALSE))</f>
        <v>5400B</v>
      </c>
      <c r="HT9" s="91" t="str">
        <f>IF(ISNA(VLOOKUP(A9,Master!$A$7:AJ$233,26,FALSE)),"",VLOOKUP(A9,Master!$A$7:AJ$233,26,FALSE))</f>
        <v>5400B</v>
      </c>
      <c r="HU9" s="91" t="str">
        <f>IF(ISNA(VLOOKUP(A9,Master!$A$7:AJ$233,26,FALSE)),"",VLOOKUP(A9,Master!$A$7:AJ$233,26,FALSE))</f>
        <v>5400B</v>
      </c>
      <c r="HV9" s="91" t="str">
        <f>IF(ISNA(VLOOKUP(A9,Master!$A$7:AJ$233,31,FALSE)),"",VLOOKUP(A9,Master!$A$7:AJ$233,31,FALSE))</f>
        <v>5400B</v>
      </c>
      <c r="HW9" s="42"/>
      <c r="HX9" s="42">
        <f>A9</f>
        <v>1</v>
      </c>
      <c r="HY9" s="1">
        <f>IF(AND(HH9=Master!$BY$1),HI9,IF(AND(HH9=Master!$BY$2),HJ9,IF(AND(HH9=Master!$BY$3),HJ9,IF(AND(HH9=Master!$BY$4),HJ9,IF(AND(HH9=Master!$BY$5),HJ9,IF(AND(HH9=Master!$BY$6),HJ9,IF(AND(HH9=Master!$BY$7),HK9,IF(AND(HH9=Master!$BY$8),HL9,IF(AND(HH9=Master!$BY$9),HL9,IF(AND(HH9=Master!$BY$10),HL9,IF(AND(HH9=Master!$BY$11),HL9,IF(AND(HH9=Master!$BY$12),HL9,IF(AND(HH9=Master!$BY$13),HM9,IF(AND(HH9=Master!$BY$14),HM9,IF(AND(HH9=Master!$BY$15),HM9,IF(AND(HH9=Master!$BY$16),HM9,IF(AND(HH9=Master!$BY$17),HM9,IF(AND(HH9=Master!$BY$18),HM9,IF(AND(HH9=Master!$BY$19),HN9,HO9)))))))))))))))))))</f>
        <v>21630</v>
      </c>
      <c r="HZ9" s="1" t="str">
        <f>IF(AND(HH9=Master!$BY$1),HP9,IF(AND(HH9=Master!$BY$2),HQ9,IF(AND(HH9=Master!$BY$3),HQ9,IF(AND(HH9=Master!$BY$4),HQ9,IF(AND(HH9=Master!$BY$5),HQ9,IF(AND(HH9=Master!$BY$6),HQ9,IF(AND(HH9=Master!$BY$7),HR9,IF(AND(HH9=Master!$BY$8),HS9,IF(AND(HH9=Master!$BY$9),HS9,IF(AND(HH9=Master!$BY$10),HS9,IF(AND(HH9=Master!$BY$11),HS9,IF(AND(HH9=Master!$BY$12),HS9,IF(AND(HH9=Master!$BY$13),HT9,IF(AND(HH9=Master!$BY$14),HT9,IF(AND(HH9=Master!$BY$15),HT9,IF(AND(HH9=Master!$BY$16),HT9,IF(AND(HH9=Master!$BY$17),HT9,IF(AND(HH9=Master!$BY$18),HT9,IF(AND(HH9=Master!$BY$19),HU9,HV9)))))))))))))))))))</f>
        <v>5400B</v>
      </c>
    </row>
    <row r="10" spans="1:234" ht="23.25" customHeight="1" thickTop="1" thickBot="1">
      <c r="A10" s="280">
        <f>IF(AND(Master!A8=""),"",Master!A8)</f>
        <v>2</v>
      </c>
      <c r="B10" s="280" t="str">
        <f>IF(AND(Master!B8=""),"",UPPER(Master!B8))</f>
        <v>JUGGARAM PATEL</v>
      </c>
      <c r="C10" s="280" t="str">
        <f>IF(AND(Master!C8=""),"",UPPER(Master!C8))</f>
        <v>LECTURER</v>
      </c>
      <c r="D10" s="280" t="str">
        <f>IF(AND(Master!D8=""),"",UPPER(Master!D8))</f>
        <v>GSSS MURDAWA</v>
      </c>
      <c r="E10" s="282" t="s">
        <v>178</v>
      </c>
      <c r="F10" s="297" t="str">
        <f>IF(AND(Master!E8=""),"",IF(ISNA(VLOOKUP(A10,Master!$A$7:AJ$233,5,FALSE)),"",VLOOKUP(A10,Master!$A$7:AJ$233,5,FALSE)))</f>
        <v>PB-2</v>
      </c>
      <c r="G10" s="73" t="str">
        <f t="shared" ref="G10:G33" si="80">IF(F10="PB-1","5200-20200",IF(F10="PB-2","9300-34800",IF(F10="PB-3","15600-39100",IF(F10="PB-4","37400-67000",""))))</f>
        <v>9300-34800</v>
      </c>
      <c r="H10" s="253">
        <f>IF(AND(Master!E8=""),"",IF(ISNA(VLOOKUP(A10,Master!$A$7:AJ$233,30,FALSE)),"",VLOOKUP(A10,Master!$A$7:AJ$233,30,FALSE)))</f>
        <v>25780</v>
      </c>
      <c r="I10" s="253" t="str">
        <f>IF(AND(Master!E8=""),"",IF(ISNA(VLOOKUP(A10,Master!$A$7:AJ$233,31,FALSE)),"",VLOOKUP(A10,Master!$A$7:AJ$233,31,FALSE)))</f>
        <v>5400A</v>
      </c>
      <c r="J10" s="221" t="str">
        <f>IF(AND(Master!G8=""),"",IF(ISNA(VLOOKUP(A10,Master!$A$7:AJ$233,7,FALSE)),"",VLOOKUP(A10,Master!$A$7:AJ$233,7,FALSE)))</f>
        <v>GPF</v>
      </c>
      <c r="K10" s="252" t="str">
        <f>IF(AND(Master!X8=""),"",IF(ISNA(VLOOKUP(A10,Master!$A$7:AJ$233,24,FALSE)),"",VLOOKUP(A10,Master!$A$7:AJ$233,24,FALSE)))</f>
        <v>Regular Pay</v>
      </c>
      <c r="L10" s="222">
        <f t="shared" ref="L10:L33" si="81">IF(AND(K10=$AY$17),"",IF(AND(H10=""),"",H10*$L$8))</f>
        <v>66254.599999999991</v>
      </c>
      <c r="M10" s="222">
        <f t="shared" ref="M10:M33" si="82">IF(AND(L10=""),"",ROUND(L10,0))</f>
        <v>66255</v>
      </c>
      <c r="N10" s="223">
        <f t="shared" ref="N10:N33" si="83">IF(AND(I10=""),"",BJ10)</f>
        <v>67200</v>
      </c>
      <c r="O10" s="216">
        <f t="shared" ref="O10:O33" si="84">IF(AND(N10=""),"",N10)</f>
        <v>67200</v>
      </c>
      <c r="P10" s="222">
        <f t="shared" ref="P10:P33" si="85">IF(AND(HE10=""),"",ROUND(HE10,0))</f>
        <v>3360</v>
      </c>
      <c r="Q10" s="224">
        <f t="shared" ref="Q10:Q33" si="86">IF(AND(O10=""),"",O10+P10)</f>
        <v>70560</v>
      </c>
      <c r="R10" s="222">
        <f t="shared" ref="R10:R33" si="87">IF(AND(HF10=""),"",ROUND(HF10,0))</f>
        <v>5376</v>
      </c>
      <c r="S10" s="90"/>
      <c r="T10" s="90"/>
      <c r="U10" s="90"/>
      <c r="V10" s="90"/>
      <c r="W10" s="225">
        <f t="shared" ref="W10:W33" si="88">IF(AND(Q10=""),"",SUM(Q10:V10))</f>
        <v>75936</v>
      </c>
      <c r="X10" s="221" t="str">
        <f t="shared" ref="X10:X33" si="89">IF(AND(J10=$AY$1),"",IF(AND(HG10=""),"",ROUND(HG10,0)))</f>
        <v/>
      </c>
      <c r="Y10" s="89"/>
      <c r="Z10" s="89"/>
      <c r="AA10" s="89"/>
      <c r="AB10" s="89"/>
      <c r="AC10" s="89"/>
      <c r="AD10" s="89"/>
      <c r="AE10" s="221">
        <f t="shared" ref="AE10:AE33" si="90">IF(AND(Q10=""),"",SUM(X10:AD10))</f>
        <v>0</v>
      </c>
      <c r="AF10" s="226">
        <f t="shared" ref="AF10:AF33" si="91">IF(AND(Q10=""),"",SUM(W10-AE10))</f>
        <v>75936</v>
      </c>
      <c r="AG10" s="227" t="str">
        <f t="shared" ref="AG10:AG33" si="92">IF(AND(I10=""),"",IF(AND(I10="2400A"),"2400",IF(AND(I10="2400B"),"2400",IF(AND(I10="2400C"),"2400",IF(AND(I10="2800A"),"2800",IF(AND(I10="2800B"),"2800",IF(AND(I10="5400A"),"5400",IF(AND(I10="5400B"),"5400",I10))))))))</f>
        <v>5400</v>
      </c>
      <c r="AH10" s="227">
        <f>IF(AND(I10=""),"",VLOOKUP(I10,AZ4:BB32,2,FALSE))</f>
        <v>15</v>
      </c>
      <c r="AI10" s="227" t="str">
        <f>IF(AND(I10=""),"",VLOOKUP(I10,AZ4:BB32,3,FALSE))</f>
        <v>L-13</v>
      </c>
      <c r="AJ10" s="227" t="str">
        <f>IF(AND(Master!AG8=""),"",Master!AG8)</f>
        <v/>
      </c>
      <c r="AK10" s="292">
        <f>IF(AND(Master!L8=""),"",Master!L8)</f>
        <v>42370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Z10" s="50" t="s">
        <v>77</v>
      </c>
      <c r="BA10" s="50">
        <v>10</v>
      </c>
      <c r="BB10" s="50" t="s">
        <v>61</v>
      </c>
      <c r="BC10" s="1" t="str">
        <f t="shared" ref="BC10:BC33" si="93">I10</f>
        <v>5400A</v>
      </c>
      <c r="BD10" s="1">
        <f t="shared" ref="BD10:BD33" si="94">M10</f>
        <v>66255</v>
      </c>
      <c r="BE10" s="91">
        <f t="shared" ref="BE10:BE17" si="95">IF(AND(I10=""),"",IF(AND(K10=""),"",IF(AND(BD10=""),"",IF(AND(BD10&lt;=$GD$5),$GD$5,INDEX($GB$5:$GB$36,MATCH(BD10,$GD$5:$GD$36)+(LOOKUP(BD10,$GD$5:$GD$36)&lt;&gt;BD10))))))</f>
        <v>67000</v>
      </c>
      <c r="BF10" s="91">
        <f t="shared" ref="BF10:BF17" si="96">IF(AND(I10=""),"",IF(AND(K10=""),"",IF(AND(BD10=""),"",IF(AND(BD10&lt;=$GD$5),$GD$5,INDEX($GB$5:$GB$24,MATCH(BD10,$GD$5:$GD$24)+(LOOKUP(BD10,$GD$5:$GD$24)&lt;&gt;BD10))))))</f>
        <v>67000</v>
      </c>
      <c r="BG10" s="91">
        <f t="shared" ref="BG10:BG17" si="97">IF(AND(K10=$AY$17),$GD$5,IF(AND(K10=$AY$16),BE10,""))</f>
        <v>67000</v>
      </c>
      <c r="BH10" s="91">
        <f t="shared" ref="BH10:BH17" si="98">IF(F10=$AY$6,BG10,IF(F10=$AY$7,BG10,IF(F10=$AY$8,BG10,IF(F10=$AY$9,BF10,""))))</f>
        <v>67000</v>
      </c>
      <c r="BI10" s="91"/>
      <c r="BJ10" s="98">
        <f>BO8</f>
        <v>67200</v>
      </c>
      <c r="BK10" s="91">
        <f t="shared" si="0"/>
        <v>63100</v>
      </c>
      <c r="BL10" s="91"/>
      <c r="BM10" s="91">
        <f t="shared" si="1"/>
        <v>63100</v>
      </c>
      <c r="BN10" s="91">
        <f t="shared" si="2"/>
        <v>59700</v>
      </c>
      <c r="BO10" s="91"/>
      <c r="BP10" s="91">
        <f t="shared" si="3"/>
        <v>59700</v>
      </c>
      <c r="BQ10" s="91">
        <f t="shared" si="4"/>
        <v>59700</v>
      </c>
      <c r="BR10" s="91"/>
      <c r="BS10" s="91">
        <f t="shared" si="5"/>
        <v>59700</v>
      </c>
      <c r="BT10" s="91">
        <f t="shared" si="6"/>
        <v>49900</v>
      </c>
      <c r="BU10" s="91"/>
      <c r="BV10" s="91">
        <f t="shared" si="7"/>
        <v>49900</v>
      </c>
      <c r="BW10" s="91">
        <f t="shared" si="8"/>
        <v>42500</v>
      </c>
      <c r="BX10" s="91"/>
      <c r="BY10" s="91">
        <f t="shared" si="9"/>
        <v>42500</v>
      </c>
      <c r="BZ10" s="91">
        <f t="shared" si="10"/>
        <v>59700</v>
      </c>
      <c r="CA10" s="91"/>
      <c r="CB10" s="91">
        <f t="shared" si="11"/>
        <v>59700</v>
      </c>
      <c r="CC10" s="91">
        <f t="shared" si="12"/>
        <v>59700</v>
      </c>
      <c r="CD10" s="91"/>
      <c r="CE10" s="91">
        <f t="shared" si="13"/>
        <v>59700</v>
      </c>
      <c r="CF10" s="91">
        <f t="shared" si="14"/>
        <v>49900</v>
      </c>
      <c r="CG10" s="91"/>
      <c r="CH10" s="91">
        <f t="shared" si="15"/>
        <v>49900</v>
      </c>
      <c r="CI10" s="91">
        <f t="shared" si="16"/>
        <v>49900</v>
      </c>
      <c r="CJ10" s="91"/>
      <c r="CK10" s="91">
        <f t="shared" si="17"/>
        <v>49900</v>
      </c>
      <c r="CL10" s="91">
        <f t="shared" si="18"/>
        <v>23400</v>
      </c>
      <c r="CM10" s="91"/>
      <c r="CN10" s="91">
        <f t="shared" si="19"/>
        <v>23400</v>
      </c>
      <c r="CO10" s="91">
        <f t="shared" si="20"/>
        <v>42500</v>
      </c>
      <c r="CP10" s="91"/>
      <c r="CQ10" s="91">
        <f t="shared" si="21"/>
        <v>42500</v>
      </c>
      <c r="CR10" s="91">
        <f t="shared" si="22"/>
        <v>59700</v>
      </c>
      <c r="CS10" s="91"/>
      <c r="CT10" s="91">
        <f t="shared" si="23"/>
        <v>59700</v>
      </c>
      <c r="CU10" s="91" t="str">
        <f t="shared" si="24"/>
        <v/>
      </c>
      <c r="CV10" s="91"/>
      <c r="CW10" s="91" t="str">
        <f t="shared" si="25"/>
        <v/>
      </c>
      <c r="CX10" s="91" t="str">
        <f t="shared" si="26"/>
        <v/>
      </c>
      <c r="CY10" s="91"/>
      <c r="CZ10" s="91" t="str">
        <f t="shared" si="27"/>
        <v/>
      </c>
      <c r="DA10" s="91" t="str">
        <f t="shared" si="28"/>
        <v/>
      </c>
      <c r="DB10" s="91"/>
      <c r="DC10" s="91" t="str">
        <f t="shared" si="29"/>
        <v/>
      </c>
      <c r="DD10" s="91" t="str">
        <f t="shared" si="30"/>
        <v/>
      </c>
      <c r="DE10" s="91"/>
      <c r="DF10" s="91" t="str">
        <f t="shared" si="31"/>
        <v/>
      </c>
      <c r="DG10" s="91" t="str">
        <f t="shared" si="32"/>
        <v/>
      </c>
      <c r="DH10" s="91"/>
      <c r="DI10" s="91" t="str">
        <f t="shared" si="33"/>
        <v/>
      </c>
      <c r="DJ10" s="91" t="str">
        <f t="shared" si="34"/>
        <v/>
      </c>
      <c r="DK10" s="91"/>
      <c r="DL10" s="91" t="str">
        <f t="shared" si="35"/>
        <v/>
      </c>
      <c r="DM10" s="91" t="str">
        <f t="shared" si="36"/>
        <v/>
      </c>
      <c r="DN10" s="91"/>
      <c r="DO10" s="91" t="str">
        <f t="shared" si="37"/>
        <v/>
      </c>
      <c r="DP10" s="91" t="str">
        <f t="shared" si="38"/>
        <v/>
      </c>
      <c r="DQ10" s="91"/>
      <c r="DR10" s="91" t="str">
        <f t="shared" si="39"/>
        <v/>
      </c>
      <c r="DS10" s="91" t="str">
        <f t="shared" si="40"/>
        <v/>
      </c>
      <c r="DT10" s="91"/>
      <c r="DU10" s="91" t="str">
        <f t="shared" si="41"/>
        <v/>
      </c>
      <c r="DV10" s="91" t="str">
        <f t="shared" si="42"/>
        <v/>
      </c>
      <c r="DW10" s="91"/>
      <c r="DX10" s="91" t="str">
        <f t="shared" si="43"/>
        <v/>
      </c>
      <c r="DY10" s="91" t="str">
        <f t="shared" si="44"/>
        <v/>
      </c>
      <c r="DZ10" s="91"/>
      <c r="EA10" s="91" t="str">
        <f t="shared" si="45"/>
        <v/>
      </c>
      <c r="EB10" s="91" t="str">
        <f t="shared" si="46"/>
        <v/>
      </c>
      <c r="EC10" s="91"/>
      <c r="ED10" s="91" t="str">
        <f t="shared" si="47"/>
        <v/>
      </c>
      <c r="EE10" s="91" t="str">
        <f t="shared" si="48"/>
        <v/>
      </c>
      <c r="EF10" s="91"/>
      <c r="EG10" s="91" t="str">
        <f t="shared" si="49"/>
        <v/>
      </c>
      <c r="EH10" s="91">
        <f t="shared" si="50"/>
        <v>0</v>
      </c>
      <c r="EI10" s="91"/>
      <c r="EJ10" s="91">
        <f t="shared" si="51"/>
        <v>0</v>
      </c>
      <c r="EK10" s="91">
        <f t="shared" si="52"/>
        <v>0</v>
      </c>
      <c r="EL10" s="91"/>
      <c r="EM10" s="91">
        <f t="shared" si="53"/>
        <v>0</v>
      </c>
      <c r="EN10" s="91">
        <f t="shared" si="54"/>
        <v>0</v>
      </c>
      <c r="EO10" s="91"/>
      <c r="EP10" s="91">
        <f t="shared" si="55"/>
        <v>0</v>
      </c>
      <c r="EQ10" s="91">
        <f t="shared" si="56"/>
        <v>0</v>
      </c>
      <c r="ER10" s="91"/>
      <c r="ES10" s="91">
        <f t="shared" si="57"/>
        <v>0</v>
      </c>
      <c r="ET10" s="91">
        <f t="shared" si="58"/>
        <v>0</v>
      </c>
      <c r="EU10" s="91"/>
      <c r="EV10" s="91">
        <f t="shared" si="59"/>
        <v>0</v>
      </c>
      <c r="EW10" s="91">
        <f t="shared" si="60"/>
        <v>0</v>
      </c>
      <c r="EX10" s="91"/>
      <c r="EY10" s="91">
        <f t="shared" si="61"/>
        <v>0</v>
      </c>
      <c r="EZ10" s="91">
        <f t="shared" si="62"/>
        <v>0</v>
      </c>
      <c r="FA10" s="91"/>
      <c r="FB10" s="91">
        <f t="shared" si="63"/>
        <v>0</v>
      </c>
      <c r="FC10" s="91">
        <f t="shared" si="64"/>
        <v>0</v>
      </c>
      <c r="FD10" s="91"/>
      <c r="FE10" s="91">
        <f t="shared" si="65"/>
        <v>0</v>
      </c>
      <c r="FF10" s="91">
        <f t="shared" si="66"/>
        <v>0</v>
      </c>
      <c r="FG10" s="91"/>
      <c r="FH10" s="91">
        <f t="shared" si="67"/>
        <v>0</v>
      </c>
      <c r="FI10" s="91">
        <f t="shared" si="68"/>
        <v>0</v>
      </c>
      <c r="FJ10" s="91"/>
      <c r="FK10" s="91">
        <f t="shared" si="69"/>
        <v>0</v>
      </c>
      <c r="FL10" s="91">
        <f t="shared" si="70"/>
        <v>0</v>
      </c>
      <c r="FM10" s="91"/>
      <c r="FN10" s="91">
        <f t="shared" si="71"/>
        <v>0</v>
      </c>
      <c r="FO10" s="91">
        <f t="shared" si="72"/>
        <v>0</v>
      </c>
      <c r="FP10" s="91"/>
      <c r="FQ10" s="91">
        <f t="shared" si="73"/>
        <v>0</v>
      </c>
      <c r="FR10" s="91">
        <f t="shared" si="74"/>
        <v>0</v>
      </c>
      <c r="FS10" s="91"/>
      <c r="FT10" s="91">
        <f t="shared" si="75"/>
        <v>0</v>
      </c>
      <c r="FU10" s="91">
        <f t="shared" si="76"/>
        <v>0</v>
      </c>
      <c r="FV10" s="91"/>
      <c r="FW10" s="91">
        <f t="shared" si="77"/>
        <v>0</v>
      </c>
      <c r="FX10" s="42"/>
      <c r="FY10" s="42"/>
      <c r="FZ10" s="42"/>
      <c r="GA10" s="42"/>
      <c r="GB10" s="1">
        <f t="shared" si="78"/>
        <v>63100</v>
      </c>
      <c r="GD10" s="1">
        <f t="shared" si="79"/>
        <v>63100</v>
      </c>
      <c r="GF10" s="1">
        <v>42500</v>
      </c>
      <c r="GG10" s="70">
        <v>49900</v>
      </c>
      <c r="GH10" s="1">
        <v>38000</v>
      </c>
      <c r="GI10" s="1">
        <v>59700</v>
      </c>
      <c r="GJ10" s="32">
        <v>19900</v>
      </c>
      <c r="GK10" s="32">
        <v>20200</v>
      </c>
      <c r="GL10" s="14">
        <v>20500</v>
      </c>
      <c r="GM10" s="19">
        <v>21600</v>
      </c>
      <c r="GN10" s="14">
        <v>23400</v>
      </c>
      <c r="GO10" s="16">
        <v>24200</v>
      </c>
      <c r="GP10" s="17">
        <v>25200</v>
      </c>
      <c r="GQ10" s="18">
        <v>29600</v>
      </c>
      <c r="GR10" s="18">
        <v>32300</v>
      </c>
      <c r="GS10" s="14">
        <v>63100</v>
      </c>
      <c r="GT10" s="14">
        <v>68300</v>
      </c>
      <c r="GU10" s="14">
        <v>75700</v>
      </c>
      <c r="GV10" s="14">
        <v>79900</v>
      </c>
      <c r="GW10" s="14">
        <v>84800</v>
      </c>
      <c r="GX10" s="14">
        <v>89900</v>
      </c>
      <c r="GY10" s="14">
        <v>100000</v>
      </c>
      <c r="GZ10" s="15">
        <v>138500</v>
      </c>
      <c r="HA10" s="26">
        <v>146000</v>
      </c>
      <c r="HB10" s="26">
        <v>164100</v>
      </c>
      <c r="HC10" s="26">
        <v>167500</v>
      </c>
      <c r="HE10" s="50">
        <f t="shared" ref="HE10:HE36" si="99">IF(AND(O10=""),"",IF(AND(K10=$AY$17),"0",O10*$P$8/100))</f>
        <v>3360</v>
      </c>
      <c r="HF10" s="50">
        <f t="shared" ref="HF10:HF36" si="100">IF(AND(O10=""),"",IF(AND(K10=$AY$17),"0",O10*$R$8/100))</f>
        <v>5376</v>
      </c>
      <c r="HG10" s="50" t="str">
        <f t="shared" ref="HG10:HG36" si="101">IF(AND(J10=""),"",IF(AND(J10="GPF"),"0",IF(AND(J10="NPS"),Q10*$X$8/100)))</f>
        <v>0</v>
      </c>
      <c r="HH10" s="201">
        <f>IF(AND(Master!K8=""),"",Master!K8)</f>
        <v>42370</v>
      </c>
      <c r="HI10" s="91">
        <f>IF(ISNA(VLOOKUP(A10,Master!$A$7:AJ$233,8,FALSE)),"",VLOOKUP(A10,Master!$A$7:AJ$233,8,FALSE))</f>
        <v>24290</v>
      </c>
      <c r="HJ10" s="91">
        <f>IF(ISNA(VLOOKUP(A10,Master!$BE$39:$CH$63,5,FALSE)),"",VLOOKUP(A10,Master!$BE$39:$CH$63,5,FALSE))</f>
        <v>24290</v>
      </c>
      <c r="HK10" s="91">
        <f>IF(ISNA(VLOOKUP(A10,Master!$A$7:AJ$233,15,FALSE)),"",VLOOKUP(A10,Master!$A$7:AJ$233,15,FALSE))</f>
        <v>25020</v>
      </c>
      <c r="HL10" s="91">
        <f>IF(ISNA(VLOOKUP(A10,Master!$A$7:AJ$233,20,FALSE)),"",VLOOKUP(A10,Master!$A$7:AJ$233,20,FALSE))</f>
        <v>25020</v>
      </c>
      <c r="HM10" s="91">
        <f>IF(ISNA(VLOOKUP(A10,Master!$BE$39:$CH$63,13,FALSE)),"",VLOOKUP(A10,Master!$BE$39:$CH$63,13,FALSE))</f>
        <v>25020</v>
      </c>
      <c r="HN10" s="91">
        <f>IF(ISNA(VLOOKUP(A10,Master!$A$7:AJ$233,25,FALSE)),"",VLOOKUP(A10,Master!$A$7:AJ$233,25,FALSE))</f>
        <v>25780</v>
      </c>
      <c r="HO10" s="91">
        <f>IF(ISNA(VLOOKUP(A10,Master!$A$7:AJ$233,30,FALSE)),"",VLOOKUP(A10,Master!$A$7:AJ$233,30,FALSE))</f>
        <v>25780</v>
      </c>
      <c r="HP10" s="91" t="str">
        <f>IF(ISNA(VLOOKUP(A10,Master!$A$7:AJ$233,9,FALSE)),"",VLOOKUP(A10,Master!$A$7:AJ$233,9,FALSE))</f>
        <v>5400A</v>
      </c>
      <c r="HQ10" s="91" t="str">
        <f>IF(ISNA(VLOOKUP(A10,Master!$A$7:AJ$233,16,FALSE)),"",VLOOKUP(A10,Master!$A$7:AJ$233,16,FALSE))</f>
        <v>5400A</v>
      </c>
      <c r="HR10" s="91" t="str">
        <f>IF(ISNA(VLOOKUP(A10,Master!$A$7:AJ$233,16,FALSE)),"",VLOOKUP(A10,Master!$A$7:AJ$233,16,FALSE))</f>
        <v>5400A</v>
      </c>
      <c r="HS10" s="91" t="str">
        <f>IF(ISNA(VLOOKUP(A10,Master!$A$7:AJ$233,21,FALSE)),"",VLOOKUP(A10,Master!$A$7:AJ$233,21,FALSE))</f>
        <v>5400A</v>
      </c>
      <c r="HT10" s="91" t="str">
        <f>IF(ISNA(VLOOKUP(A10,Master!$A$7:AJ$233,26,FALSE)),"",VLOOKUP(A10,Master!$A$7:AJ$233,26,FALSE))</f>
        <v>5400A</v>
      </c>
      <c r="HU10" s="91" t="str">
        <f>IF(ISNA(VLOOKUP(A10,Master!$A$7:AJ$233,26,FALSE)),"",VLOOKUP(A10,Master!$A$7:AJ$233,26,FALSE))</f>
        <v>5400A</v>
      </c>
      <c r="HV10" s="91" t="str">
        <f>IF(ISNA(VLOOKUP(A10,Master!$A$7:AJ$233,31,FALSE)),"",VLOOKUP(A10,Master!$A$7:AJ$233,31,FALSE))</f>
        <v>5400A</v>
      </c>
      <c r="HX10" s="42">
        <f t="shared" ref="HX10:HX33" si="102">A10</f>
        <v>2</v>
      </c>
      <c r="HY10" s="1">
        <f>IF(AND(HH10=Master!$BY$1),HI10,IF(AND(HH10=Master!$BY$2),HJ10,IF(AND(HH10=Master!$BY$3),HJ10,IF(AND(HH10=Master!$BY$4),HJ10,IF(AND(HH10=Master!$BY$5),HJ10,IF(AND(HH10=Master!$BY$6),HJ10,IF(AND(HH10=Master!$BY$7),HK10,IF(AND(HH10=Master!$BY$8),HL10,IF(AND(HH10=Master!$BY$9),HL10,IF(AND(HH10=Master!$BY$10),HL10,IF(AND(HH10=Master!$BY$11),HL10,IF(AND(HH10=Master!$BY$12),HL10,IF(AND(HH10=Master!$BY$13),HM10,IF(AND(HH10=Master!$BY$14),HM10,IF(AND(HH10=Master!$BY$15),HM10,IF(AND(HH10=Master!$BY$16),HM10,IF(AND(HH10=Master!$BY$17),HM10,IF(AND(HH10=Master!$BY$18),HM10,IF(AND(HH10=Master!$BY$19),HN10,HO10)))))))))))))))))))</f>
        <v>24290</v>
      </c>
      <c r="HZ10" s="1" t="str">
        <f>IF(AND(HH10=Master!$BY$1),HP10,IF(AND(HH10=Master!$BY$2),HQ10,IF(AND(HH10=Master!$BY$3),HQ10,IF(AND(HH10=Master!$BY$4),HQ10,IF(AND(HH10=Master!$BY$5),HQ10,IF(AND(HH10=Master!$BY$6),HQ10,IF(AND(HH10=Master!$BY$7),HR10,IF(AND(HH10=Master!$BY$8),HS10,IF(AND(HH10=Master!$BY$9),HS10,IF(AND(HH10=Master!$BY$10),HS10,IF(AND(HH10=Master!$BY$11),HS10,IF(AND(HH10=Master!$BY$12),HS10,IF(AND(HH10=Master!$BY$13),HT10,IF(AND(HH10=Master!$BY$14),HT10,IF(AND(HH10=Master!$BY$15),HT10,IF(AND(HH10=Master!$BY$16),HT10,IF(AND(HH10=Master!$BY$17),HT10,IF(AND(HH10=Master!$BY$18),HT10,IF(AND(HH10=Master!$BY$19),HU10,HV10)))))))))))))))))))</f>
        <v>5400A</v>
      </c>
    </row>
    <row r="11" spans="1:234" ht="23.25" customHeight="1" thickTop="1" thickBot="1">
      <c r="A11" s="280">
        <f>IF(AND(Master!A9=""),"",Master!A9)</f>
        <v>3</v>
      </c>
      <c r="B11" s="280" t="str">
        <f>IF(AND(Master!B9=""),"",UPPER(Master!B9))</f>
        <v>KUSUM LATA</v>
      </c>
      <c r="C11" s="280" t="str">
        <f>IF(AND(Master!C9=""),"",UPPER(Master!C9))</f>
        <v>LECTURER</v>
      </c>
      <c r="D11" s="280" t="str">
        <f>IF(AND(Master!D9=""),"",UPPER(Master!D9))</f>
        <v>GSSS MURDAWA</v>
      </c>
      <c r="E11" s="282" t="s">
        <v>178</v>
      </c>
      <c r="F11" s="297" t="str">
        <f>IF(AND(Master!E9=""),"",IF(ISNA(VLOOKUP(A11,Master!$A$7:AJ$233,5,FALSE)),"",VLOOKUP(A11,Master!$A$7:AJ$233,5,FALSE)))</f>
        <v>PB-2</v>
      </c>
      <c r="G11" s="73" t="str">
        <f t="shared" si="80"/>
        <v>9300-34800</v>
      </c>
      <c r="H11" s="253">
        <f>IF(AND(Master!E9=""),"",IF(ISNA(VLOOKUP(A11,Master!$A$7:AJ$233,30,FALSE)),"",VLOOKUP(A11,Master!$A$7:AJ$233,30,FALSE)))</f>
        <v>23630</v>
      </c>
      <c r="I11" s="253" t="str">
        <f>IF(AND(Master!E9=""),"",IF(ISNA(VLOOKUP(A11,Master!$A$7:AJ$233,31,FALSE)),"",VLOOKUP(A11,Master!$A$7:AJ$233,31,FALSE)))</f>
        <v>5400A</v>
      </c>
      <c r="J11" s="221" t="str">
        <f>IF(AND(Master!G9=""),"",IF(ISNA(VLOOKUP(A11,Master!$A$7:AJ$233,7,FALSE)),"",VLOOKUP(A11,Master!$A$7:AJ$233,7,FALSE)))</f>
        <v>GPF</v>
      </c>
      <c r="K11" s="252" t="str">
        <f>IF(AND(Master!X9=""),"",IF(ISNA(VLOOKUP(A11,Master!$A$7:AJ$233,24,FALSE)),"",VLOOKUP(A11,Master!$A$7:AJ$233,24,FALSE)))</f>
        <v>Regular Pay</v>
      </c>
      <c r="L11" s="222">
        <f t="shared" si="81"/>
        <v>60729.1</v>
      </c>
      <c r="M11" s="222">
        <f t="shared" si="82"/>
        <v>60729</v>
      </c>
      <c r="N11" s="223">
        <f t="shared" si="83"/>
        <v>61500</v>
      </c>
      <c r="O11" s="216">
        <f t="shared" si="84"/>
        <v>61500</v>
      </c>
      <c r="P11" s="222">
        <f t="shared" si="85"/>
        <v>3075</v>
      </c>
      <c r="Q11" s="224">
        <f t="shared" si="86"/>
        <v>64575</v>
      </c>
      <c r="R11" s="222">
        <f t="shared" si="87"/>
        <v>4920</v>
      </c>
      <c r="S11" s="90"/>
      <c r="T11" s="90"/>
      <c r="U11" s="90"/>
      <c r="V11" s="90"/>
      <c r="W11" s="225">
        <f t="shared" si="88"/>
        <v>69495</v>
      </c>
      <c r="X11" s="221" t="str">
        <f t="shared" si="89"/>
        <v/>
      </c>
      <c r="Y11" s="89"/>
      <c r="Z11" s="89"/>
      <c r="AA11" s="89"/>
      <c r="AB11" s="89"/>
      <c r="AC11" s="89"/>
      <c r="AD11" s="89"/>
      <c r="AE11" s="221">
        <f t="shared" si="90"/>
        <v>0</v>
      </c>
      <c r="AF11" s="226">
        <f t="shared" si="91"/>
        <v>69495</v>
      </c>
      <c r="AG11" s="227" t="str">
        <f t="shared" si="92"/>
        <v>5400</v>
      </c>
      <c r="AH11" s="227">
        <f>IF(AND(I11=""),"",VLOOKUP(I11,AZ5:BB33,2,FALSE))</f>
        <v>15</v>
      </c>
      <c r="AI11" s="227" t="str">
        <f>IF(AND(I11=""),"",VLOOKUP(I11,AZ5:BB33,3,FALSE))</f>
        <v>L-13</v>
      </c>
      <c r="AJ11" s="227" t="str">
        <f>IF(AND(Master!AG9=""),"",Master!AG9)</f>
        <v/>
      </c>
      <c r="AK11" s="292">
        <f>IF(AND(Master!L9=""),"",Master!L9)</f>
        <v>42370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X11" s="4"/>
      <c r="AY11" s="4"/>
      <c r="AZ11" s="50" t="s">
        <v>78</v>
      </c>
      <c r="BA11" s="50" t="s">
        <v>52</v>
      </c>
      <c r="BB11" s="50" t="s">
        <v>62</v>
      </c>
      <c r="BC11" s="1" t="str">
        <f t="shared" si="93"/>
        <v>5400A</v>
      </c>
      <c r="BD11" s="1">
        <f>M11</f>
        <v>60729</v>
      </c>
      <c r="BE11" s="91">
        <f t="shared" si="95"/>
        <v>61300</v>
      </c>
      <c r="BF11" s="91">
        <f t="shared" si="96"/>
        <v>61300</v>
      </c>
      <c r="BG11" s="91">
        <f t="shared" si="97"/>
        <v>61300</v>
      </c>
      <c r="BH11" s="91">
        <f t="shared" si="98"/>
        <v>61300</v>
      </c>
      <c r="BI11" s="91"/>
      <c r="BJ11" s="98">
        <f>BR8</f>
        <v>61500</v>
      </c>
      <c r="BK11" s="91">
        <f t="shared" si="0"/>
        <v>65000</v>
      </c>
      <c r="BL11" s="91"/>
      <c r="BM11" s="91">
        <f t="shared" si="1"/>
        <v>65000</v>
      </c>
      <c r="BN11" s="91">
        <f t="shared" si="2"/>
        <v>61500</v>
      </c>
      <c r="BO11" s="91"/>
      <c r="BP11" s="91">
        <f t="shared" si="3"/>
        <v>61500</v>
      </c>
      <c r="BQ11" s="91">
        <f t="shared" si="4"/>
        <v>61500</v>
      </c>
      <c r="BR11" s="91"/>
      <c r="BS11" s="91">
        <f t="shared" si="5"/>
        <v>61500</v>
      </c>
      <c r="BT11" s="91">
        <f t="shared" si="6"/>
        <v>51400</v>
      </c>
      <c r="BU11" s="91"/>
      <c r="BV11" s="91">
        <f t="shared" si="7"/>
        <v>51400</v>
      </c>
      <c r="BW11" s="91">
        <f t="shared" si="8"/>
        <v>43800</v>
      </c>
      <c r="BX11" s="91"/>
      <c r="BY11" s="91">
        <f t="shared" si="9"/>
        <v>43800</v>
      </c>
      <c r="BZ11" s="91">
        <f t="shared" si="10"/>
        <v>61500</v>
      </c>
      <c r="CA11" s="91"/>
      <c r="CB11" s="91">
        <f t="shared" si="11"/>
        <v>61500</v>
      </c>
      <c r="CC11" s="91">
        <f t="shared" si="12"/>
        <v>61500</v>
      </c>
      <c r="CD11" s="91"/>
      <c r="CE11" s="91">
        <f t="shared" si="13"/>
        <v>61500</v>
      </c>
      <c r="CF11" s="91">
        <f t="shared" si="14"/>
        <v>51400</v>
      </c>
      <c r="CG11" s="91"/>
      <c r="CH11" s="91">
        <f t="shared" si="15"/>
        <v>51400</v>
      </c>
      <c r="CI11" s="91">
        <f t="shared" si="16"/>
        <v>51400</v>
      </c>
      <c r="CJ11" s="91"/>
      <c r="CK11" s="91">
        <f t="shared" si="17"/>
        <v>51400</v>
      </c>
      <c r="CL11" s="91">
        <f t="shared" si="18"/>
        <v>24100</v>
      </c>
      <c r="CM11" s="91"/>
      <c r="CN11" s="91">
        <f t="shared" si="19"/>
        <v>24100</v>
      </c>
      <c r="CO11" s="91">
        <f t="shared" si="20"/>
        <v>43800</v>
      </c>
      <c r="CP11" s="91"/>
      <c r="CQ11" s="91">
        <f t="shared" si="21"/>
        <v>43800</v>
      </c>
      <c r="CR11" s="91">
        <f t="shared" si="22"/>
        <v>61500</v>
      </c>
      <c r="CS11" s="91"/>
      <c r="CT11" s="91">
        <f t="shared" si="23"/>
        <v>61500</v>
      </c>
      <c r="CU11" s="91" t="str">
        <f t="shared" si="24"/>
        <v/>
      </c>
      <c r="CV11" s="91"/>
      <c r="CW11" s="91" t="str">
        <f t="shared" si="25"/>
        <v/>
      </c>
      <c r="CX11" s="91" t="str">
        <f t="shared" si="26"/>
        <v/>
      </c>
      <c r="CY11" s="91"/>
      <c r="CZ11" s="91" t="str">
        <f t="shared" si="27"/>
        <v/>
      </c>
      <c r="DA11" s="91" t="str">
        <f t="shared" si="28"/>
        <v/>
      </c>
      <c r="DB11" s="91"/>
      <c r="DC11" s="91" t="str">
        <f t="shared" si="29"/>
        <v/>
      </c>
      <c r="DD11" s="91" t="str">
        <f t="shared" si="30"/>
        <v/>
      </c>
      <c r="DE11" s="91"/>
      <c r="DF11" s="91" t="str">
        <f t="shared" si="31"/>
        <v/>
      </c>
      <c r="DG11" s="91" t="str">
        <f t="shared" si="32"/>
        <v/>
      </c>
      <c r="DH11" s="91"/>
      <c r="DI11" s="91" t="str">
        <f t="shared" si="33"/>
        <v/>
      </c>
      <c r="DJ11" s="91" t="str">
        <f t="shared" si="34"/>
        <v/>
      </c>
      <c r="DK11" s="91"/>
      <c r="DL11" s="91" t="str">
        <f t="shared" si="35"/>
        <v/>
      </c>
      <c r="DM11" s="91" t="str">
        <f t="shared" si="36"/>
        <v/>
      </c>
      <c r="DN11" s="91"/>
      <c r="DO11" s="91" t="str">
        <f t="shared" si="37"/>
        <v/>
      </c>
      <c r="DP11" s="91" t="str">
        <f t="shared" si="38"/>
        <v/>
      </c>
      <c r="DQ11" s="91"/>
      <c r="DR11" s="91" t="str">
        <f t="shared" si="39"/>
        <v/>
      </c>
      <c r="DS11" s="91" t="str">
        <f t="shared" si="40"/>
        <v/>
      </c>
      <c r="DT11" s="91"/>
      <c r="DU11" s="91" t="str">
        <f t="shared" si="41"/>
        <v/>
      </c>
      <c r="DV11" s="91" t="str">
        <f t="shared" si="42"/>
        <v/>
      </c>
      <c r="DW11" s="91"/>
      <c r="DX11" s="91" t="str">
        <f t="shared" si="43"/>
        <v/>
      </c>
      <c r="DY11" s="91" t="str">
        <f t="shared" si="44"/>
        <v/>
      </c>
      <c r="DZ11" s="91"/>
      <c r="EA11" s="91" t="str">
        <f t="shared" si="45"/>
        <v/>
      </c>
      <c r="EB11" s="91" t="str">
        <f t="shared" si="46"/>
        <v/>
      </c>
      <c r="EC11" s="91"/>
      <c r="ED11" s="91" t="str">
        <f t="shared" si="47"/>
        <v/>
      </c>
      <c r="EE11" s="91" t="str">
        <f t="shared" si="48"/>
        <v/>
      </c>
      <c r="EF11" s="91"/>
      <c r="EG11" s="91" t="str">
        <f t="shared" si="49"/>
        <v/>
      </c>
      <c r="EH11" s="91">
        <f t="shared" si="50"/>
        <v>0</v>
      </c>
      <c r="EI11" s="91"/>
      <c r="EJ11" s="91">
        <f t="shared" si="51"/>
        <v>0</v>
      </c>
      <c r="EK11" s="91">
        <f t="shared" si="52"/>
        <v>0</v>
      </c>
      <c r="EL11" s="91"/>
      <c r="EM11" s="91">
        <f t="shared" si="53"/>
        <v>0</v>
      </c>
      <c r="EN11" s="91">
        <f t="shared" si="54"/>
        <v>0</v>
      </c>
      <c r="EO11" s="91"/>
      <c r="EP11" s="91">
        <f t="shared" si="55"/>
        <v>0</v>
      </c>
      <c r="EQ11" s="91">
        <f t="shared" si="56"/>
        <v>0</v>
      </c>
      <c r="ER11" s="91"/>
      <c r="ES11" s="91">
        <f t="shared" si="57"/>
        <v>0</v>
      </c>
      <c r="ET11" s="91">
        <f t="shared" si="58"/>
        <v>0</v>
      </c>
      <c r="EU11" s="91"/>
      <c r="EV11" s="91">
        <f t="shared" si="59"/>
        <v>0</v>
      </c>
      <c r="EW11" s="91">
        <f t="shared" si="60"/>
        <v>0</v>
      </c>
      <c r="EX11" s="91"/>
      <c r="EY11" s="91">
        <f t="shared" si="61"/>
        <v>0</v>
      </c>
      <c r="EZ11" s="91">
        <f t="shared" si="62"/>
        <v>0</v>
      </c>
      <c r="FA11" s="91"/>
      <c r="FB11" s="91">
        <f t="shared" si="63"/>
        <v>0</v>
      </c>
      <c r="FC11" s="91">
        <f t="shared" si="64"/>
        <v>0</v>
      </c>
      <c r="FD11" s="91"/>
      <c r="FE11" s="91">
        <f t="shared" si="65"/>
        <v>0</v>
      </c>
      <c r="FF11" s="91">
        <f t="shared" si="66"/>
        <v>0</v>
      </c>
      <c r="FG11" s="91"/>
      <c r="FH11" s="91">
        <f t="shared" si="67"/>
        <v>0</v>
      </c>
      <c r="FI11" s="91">
        <f t="shared" si="68"/>
        <v>0</v>
      </c>
      <c r="FJ11" s="91"/>
      <c r="FK11" s="91">
        <f t="shared" si="69"/>
        <v>0</v>
      </c>
      <c r="FL11" s="91">
        <f t="shared" si="70"/>
        <v>0</v>
      </c>
      <c r="FM11" s="91"/>
      <c r="FN11" s="91">
        <f t="shared" si="71"/>
        <v>0</v>
      </c>
      <c r="FO11" s="91">
        <f t="shared" si="72"/>
        <v>0</v>
      </c>
      <c r="FP11" s="91"/>
      <c r="FQ11" s="91">
        <f t="shared" si="73"/>
        <v>0</v>
      </c>
      <c r="FR11" s="91">
        <f t="shared" si="74"/>
        <v>0</v>
      </c>
      <c r="FS11" s="91"/>
      <c r="FT11" s="91">
        <f t="shared" si="75"/>
        <v>0</v>
      </c>
      <c r="FU11" s="91">
        <f t="shared" si="76"/>
        <v>0</v>
      </c>
      <c r="FV11" s="91"/>
      <c r="FW11" s="91">
        <f t="shared" si="77"/>
        <v>0</v>
      </c>
      <c r="FX11" s="42"/>
      <c r="FY11" s="42"/>
      <c r="FZ11" s="42"/>
      <c r="GA11" s="42"/>
      <c r="GB11" s="1">
        <f t="shared" si="78"/>
        <v>65000</v>
      </c>
      <c r="GD11" s="1">
        <f t="shared" si="79"/>
        <v>65000</v>
      </c>
      <c r="GF11" s="1">
        <v>43800</v>
      </c>
      <c r="GG11" s="70">
        <v>51400</v>
      </c>
      <c r="GH11" s="1">
        <v>39100</v>
      </c>
      <c r="GI11" s="1">
        <v>61500</v>
      </c>
      <c r="GJ11" s="33">
        <v>20500</v>
      </c>
      <c r="GK11" s="33">
        <v>20800</v>
      </c>
      <c r="GL11" s="14">
        <v>21100</v>
      </c>
      <c r="GM11" s="19">
        <v>22200</v>
      </c>
      <c r="GN11" s="19">
        <v>24100</v>
      </c>
      <c r="GO11" s="22">
        <v>24900</v>
      </c>
      <c r="GP11" s="17">
        <v>26000</v>
      </c>
      <c r="GQ11" s="23">
        <v>30500</v>
      </c>
      <c r="GR11" s="24">
        <v>33300</v>
      </c>
      <c r="GS11" s="14">
        <v>65000</v>
      </c>
      <c r="GT11" s="14">
        <v>70300</v>
      </c>
      <c r="GU11" s="14">
        <v>78000</v>
      </c>
      <c r="GV11" s="14">
        <v>82300</v>
      </c>
      <c r="GW11" s="14">
        <v>87300</v>
      </c>
      <c r="GX11" s="14">
        <v>92600</v>
      </c>
      <c r="GY11" s="14">
        <v>103000</v>
      </c>
      <c r="GZ11" s="15">
        <v>142700</v>
      </c>
      <c r="HA11" s="26">
        <v>150400</v>
      </c>
      <c r="HB11" s="26">
        <v>169000</v>
      </c>
      <c r="HC11" s="26">
        <v>172500</v>
      </c>
      <c r="HE11" s="50">
        <f t="shared" si="99"/>
        <v>3075</v>
      </c>
      <c r="HF11" s="50">
        <f t="shared" si="100"/>
        <v>4920</v>
      </c>
      <c r="HG11" s="50" t="str">
        <f t="shared" si="101"/>
        <v>0</v>
      </c>
      <c r="HH11" s="201">
        <f>IF(AND(Master!K9=""),"",Master!K9)</f>
        <v>42370</v>
      </c>
      <c r="HI11" s="91">
        <f>IF(ISNA(VLOOKUP(A11,Master!$A$7:AJ$233,8,FALSE)),"",VLOOKUP(A11,Master!$A$7:AJ$233,8,FALSE))</f>
        <v>21050</v>
      </c>
      <c r="HJ11" s="91">
        <f>IF(ISNA(VLOOKUP(A11,Master!$BE$39:$CH$63,5,FALSE)),"",VLOOKUP(A11,Master!$BE$39:$CH$63,5,FALSE))</f>
        <v>21050</v>
      </c>
      <c r="HK11" s="91">
        <f>IF(ISNA(VLOOKUP(A11,Master!$A$7:AJ$233,15,FALSE)),"",VLOOKUP(A11,Master!$A$7:AJ$233,15,FALSE))</f>
        <v>21690</v>
      </c>
      <c r="HL11" s="91">
        <f>IF(ISNA(VLOOKUP(A11,Master!$A$7:AJ$233,20,FALSE)),"",VLOOKUP(A11,Master!$A$7:AJ$233,20,FALSE))</f>
        <v>21690</v>
      </c>
      <c r="HM11" s="91">
        <f>IF(ISNA(VLOOKUP(A11,Master!$BE$39:$CH$63,13,FALSE)),"",VLOOKUP(A11,Master!$BE$39:$CH$63,13,FALSE))</f>
        <v>21690</v>
      </c>
      <c r="HN11" s="91">
        <f>IF(ISNA(VLOOKUP(A11,Master!$A$7:AJ$233,25,FALSE)),"",VLOOKUP(A11,Master!$A$7:AJ$233,25,FALSE))</f>
        <v>22350</v>
      </c>
      <c r="HO11" s="91">
        <f>IF(ISNA(VLOOKUP(A11,Master!$A$7:AJ$233,30,FALSE)),"",VLOOKUP(A11,Master!$A$7:AJ$233,30,FALSE))</f>
        <v>23630</v>
      </c>
      <c r="HP11" s="91">
        <f>IF(ISNA(VLOOKUP(A11,Master!$A$7:AJ$233,9,FALSE)),"",VLOOKUP(A11,Master!$A$7:AJ$233,9,FALSE))</f>
        <v>4800</v>
      </c>
      <c r="HQ11" s="91">
        <f>IF(ISNA(VLOOKUP(A11,Master!$A$7:AJ$233,16,FALSE)),"",VLOOKUP(A11,Master!$A$7:AJ$233,16,FALSE))</f>
        <v>4800</v>
      </c>
      <c r="HR11" s="91">
        <f>IF(ISNA(VLOOKUP(A11,Master!$A$7:AJ$233,16,FALSE)),"",VLOOKUP(A11,Master!$A$7:AJ$233,16,FALSE))</f>
        <v>4800</v>
      </c>
      <c r="HS11" s="91">
        <f>IF(ISNA(VLOOKUP(A11,Master!$A$7:AJ$233,21,FALSE)),"",VLOOKUP(A11,Master!$A$7:AJ$233,21,FALSE))</f>
        <v>4800</v>
      </c>
      <c r="HT11" s="91">
        <f>IF(ISNA(VLOOKUP(A11,Master!$A$7:AJ$233,26,FALSE)),"",VLOOKUP(A11,Master!$A$7:AJ$233,26,FALSE))</f>
        <v>4800</v>
      </c>
      <c r="HU11" s="91">
        <f>IF(ISNA(VLOOKUP(A11,Master!$A$7:AJ$233,26,FALSE)),"",VLOOKUP(A11,Master!$A$7:AJ$233,26,FALSE))</f>
        <v>4800</v>
      </c>
      <c r="HV11" s="91" t="str">
        <f>IF(ISNA(VLOOKUP(A11,Master!$A$7:AJ$233,31,FALSE)),"",VLOOKUP(A11,Master!$A$7:AJ$233,31,FALSE))</f>
        <v>5400A</v>
      </c>
      <c r="HX11" s="42">
        <f t="shared" si="102"/>
        <v>3</v>
      </c>
      <c r="HY11" s="1">
        <f>IF(AND(HH11=Master!$BY$1),HI11,IF(AND(HH11=Master!$BY$2),HJ11,IF(AND(HH11=Master!$BY$3),HJ11,IF(AND(HH11=Master!$BY$4),HJ11,IF(AND(HH11=Master!$BY$5),HJ11,IF(AND(HH11=Master!$BY$6),HJ11,IF(AND(HH11=Master!$BY$7),HK11,IF(AND(HH11=Master!$BY$8),HL11,IF(AND(HH11=Master!$BY$9),HL11,IF(AND(HH11=Master!$BY$10),HL11,IF(AND(HH11=Master!$BY$11),HL11,IF(AND(HH11=Master!$BY$12),HL11,IF(AND(HH11=Master!$BY$13),HM11,IF(AND(HH11=Master!$BY$14),HM11,IF(AND(HH11=Master!$BY$15),HM11,IF(AND(HH11=Master!$BY$16),HM11,IF(AND(HH11=Master!$BY$17),HM11,IF(AND(HH11=Master!$BY$18),HM11,IF(AND(HH11=Master!$BY$19),HN11,HO11)))))))))))))))))))</f>
        <v>21050</v>
      </c>
      <c r="HZ11" s="1">
        <f>IF(AND(HH11=Master!$BY$1),HP11,IF(AND(HH11=Master!$BY$2),HQ11,IF(AND(HH11=Master!$BY$3),HQ11,IF(AND(HH11=Master!$BY$4),HQ11,IF(AND(HH11=Master!$BY$5),HQ11,IF(AND(HH11=Master!$BY$6),HQ11,IF(AND(HH11=Master!$BY$7),HR11,IF(AND(HH11=Master!$BY$8),HS11,IF(AND(HH11=Master!$BY$9),HS11,IF(AND(HH11=Master!$BY$10),HS11,IF(AND(HH11=Master!$BY$11),HS11,IF(AND(HH11=Master!$BY$12),HS11,IF(AND(HH11=Master!$BY$13),HT11,IF(AND(HH11=Master!$BY$14),HT11,IF(AND(HH11=Master!$BY$15),HT11,IF(AND(HH11=Master!$BY$16),HT11,IF(AND(HH11=Master!$BY$17),HT11,IF(AND(HH11=Master!$BY$18),HT11,IF(AND(HH11=Master!$BY$19),HU11,HV11)))))))))))))))))))</f>
        <v>4800</v>
      </c>
    </row>
    <row r="12" spans="1:234" ht="23.25" customHeight="1" thickTop="1" thickBot="1">
      <c r="A12" s="280">
        <f>IF(AND(Master!A10=""),"",Master!A10)</f>
        <v>4</v>
      </c>
      <c r="B12" s="280" t="str">
        <f>IF(AND(Master!B10=""),"",UPPER(Master!B10))</f>
        <v>SHIVPRASAD J SONI</v>
      </c>
      <c r="C12" s="280" t="str">
        <f>IF(AND(Master!C10=""),"",UPPER(Master!C10))</f>
        <v>SENIOR TEACHER</v>
      </c>
      <c r="D12" s="280" t="str">
        <f>IF(AND(Master!D10=""),"",UPPER(Master!D10))</f>
        <v>GSSS MURDAWA</v>
      </c>
      <c r="E12" s="282" t="s">
        <v>178</v>
      </c>
      <c r="F12" s="297" t="str">
        <f>IF(AND(Master!E10=""),"",IF(ISNA(VLOOKUP(A12,Master!$A$7:AJ$233,5,FALSE)),"",VLOOKUP(A12,Master!$A$7:AJ$233,5,FALSE)))</f>
        <v>PB-2</v>
      </c>
      <c r="G12" s="73" t="str">
        <f t="shared" si="80"/>
        <v>9300-34800</v>
      </c>
      <c r="H12" s="253">
        <f>IF(AND(Master!E10=""),"",IF(ISNA(VLOOKUP(A12,Master!$A$7:AJ$233,30,FALSE)),"",VLOOKUP(A12,Master!$A$7:AJ$233,30,FALSE)))</f>
        <v>22000</v>
      </c>
      <c r="I12" s="253">
        <f>IF(AND(Master!E10=""),"",IF(ISNA(VLOOKUP(A12,Master!$A$7:AJ$233,31,FALSE)),"",VLOOKUP(A12,Master!$A$7:AJ$233,31,FALSE)))</f>
        <v>4800</v>
      </c>
      <c r="J12" s="221" t="str">
        <f>IF(AND(Master!G10=""),"",IF(ISNA(VLOOKUP(A12,Master!$A$7:AJ$233,7,FALSE)),"",VLOOKUP(A12,Master!$A$7:AJ$233,7,FALSE)))</f>
        <v>GPF</v>
      </c>
      <c r="K12" s="252" t="str">
        <f>IF(AND(Master!X10=""),"",IF(ISNA(VLOOKUP(A12,Master!$A$7:AJ$233,24,FALSE)),"",VLOOKUP(A12,Master!$A$7:AJ$233,24,FALSE)))</f>
        <v>Regular Pay</v>
      </c>
      <c r="L12" s="222">
        <f t="shared" si="81"/>
        <v>56540</v>
      </c>
      <c r="M12" s="222">
        <f t="shared" si="82"/>
        <v>56540</v>
      </c>
      <c r="N12" s="223">
        <f>IF(AND(I12=""),"",BJ12)</f>
        <v>57800</v>
      </c>
      <c r="O12" s="216">
        <f t="shared" si="84"/>
        <v>57800</v>
      </c>
      <c r="P12" s="222">
        <f t="shared" si="85"/>
        <v>2890</v>
      </c>
      <c r="Q12" s="224">
        <f t="shared" si="86"/>
        <v>60690</v>
      </c>
      <c r="R12" s="222">
        <f t="shared" si="87"/>
        <v>4624</v>
      </c>
      <c r="S12" s="90"/>
      <c r="T12" s="90"/>
      <c r="U12" s="90"/>
      <c r="V12" s="90"/>
      <c r="W12" s="225">
        <f t="shared" si="88"/>
        <v>65314</v>
      </c>
      <c r="X12" s="221" t="str">
        <f t="shared" si="89"/>
        <v/>
      </c>
      <c r="Y12" s="89"/>
      <c r="Z12" s="89"/>
      <c r="AA12" s="89"/>
      <c r="AB12" s="89"/>
      <c r="AC12" s="89"/>
      <c r="AD12" s="89"/>
      <c r="AE12" s="221">
        <f t="shared" si="90"/>
        <v>0</v>
      </c>
      <c r="AF12" s="226">
        <f t="shared" si="91"/>
        <v>65314</v>
      </c>
      <c r="AG12" s="227">
        <f t="shared" si="92"/>
        <v>4800</v>
      </c>
      <c r="AH12" s="227">
        <f>IF(AND(I12=""),"",VLOOKUP(I12,$AZ$6:$BB$34,2,FALSE))</f>
        <v>14</v>
      </c>
      <c r="AI12" s="227" t="str">
        <f>IF(AND(I12=""),"",VLOOKUP(I12,$AZ$6:$BB$34,3,FALSE))</f>
        <v>L-12</v>
      </c>
      <c r="AJ12" s="227" t="str">
        <f>IF(AND(Master!AG10=""),"",Master!AG10)</f>
        <v/>
      </c>
      <c r="AK12" s="292">
        <f>IF(AND(Master!L10=""),"",Master!L10)</f>
        <v>42370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Z12" s="50">
        <v>3600</v>
      </c>
      <c r="BA12" s="50">
        <v>11</v>
      </c>
      <c r="BB12" s="50" t="s">
        <v>9</v>
      </c>
      <c r="BC12" s="1">
        <f t="shared" si="93"/>
        <v>4800</v>
      </c>
      <c r="BD12" s="1">
        <f t="shared" si="94"/>
        <v>56540</v>
      </c>
      <c r="BE12" s="91">
        <f t="shared" si="95"/>
        <v>57800</v>
      </c>
      <c r="BF12" s="91">
        <f t="shared" si="96"/>
        <v>57800</v>
      </c>
      <c r="BG12" s="91">
        <f t="shared" si="97"/>
        <v>57800</v>
      </c>
      <c r="BH12" s="91">
        <f>IF(F12=$AY$6,BG12,IF(F12=$AY$7,BG12,IF(F12=$AY$8,BG12,IF(F12=$AY$9,BF12,""))))</f>
        <v>57800</v>
      </c>
      <c r="BI12" s="91"/>
      <c r="BJ12" s="98">
        <f>BU8</f>
        <v>57800</v>
      </c>
      <c r="BK12" s="91">
        <f t="shared" si="0"/>
        <v>67000</v>
      </c>
      <c r="BL12" s="91"/>
      <c r="BM12" s="91">
        <f t="shared" si="1"/>
        <v>67000</v>
      </c>
      <c r="BN12" s="91">
        <f t="shared" si="2"/>
        <v>63300</v>
      </c>
      <c r="BO12" s="91"/>
      <c r="BP12" s="91">
        <f t="shared" si="3"/>
        <v>63300</v>
      </c>
      <c r="BQ12" s="91">
        <f t="shared" si="4"/>
        <v>63300</v>
      </c>
      <c r="BR12" s="91"/>
      <c r="BS12" s="91">
        <f t="shared" si="5"/>
        <v>63300</v>
      </c>
      <c r="BT12" s="91">
        <f t="shared" si="6"/>
        <v>52900</v>
      </c>
      <c r="BU12" s="91"/>
      <c r="BV12" s="91">
        <f t="shared" si="7"/>
        <v>52900</v>
      </c>
      <c r="BW12" s="91">
        <f t="shared" si="8"/>
        <v>45100</v>
      </c>
      <c r="BX12" s="91"/>
      <c r="BY12" s="91">
        <f t="shared" si="9"/>
        <v>45100</v>
      </c>
      <c r="BZ12" s="91">
        <f t="shared" si="10"/>
        <v>63300</v>
      </c>
      <c r="CA12" s="91"/>
      <c r="CB12" s="91">
        <f t="shared" si="11"/>
        <v>63300</v>
      </c>
      <c r="CC12" s="91">
        <f t="shared" si="12"/>
        <v>63300</v>
      </c>
      <c r="CD12" s="91"/>
      <c r="CE12" s="91">
        <f t="shared" si="13"/>
        <v>63300</v>
      </c>
      <c r="CF12" s="91">
        <f t="shared" si="14"/>
        <v>52900</v>
      </c>
      <c r="CG12" s="91"/>
      <c r="CH12" s="91">
        <f t="shared" si="15"/>
        <v>52900</v>
      </c>
      <c r="CI12" s="91">
        <f t="shared" si="16"/>
        <v>52900</v>
      </c>
      <c r="CJ12" s="91"/>
      <c r="CK12" s="91">
        <f t="shared" si="17"/>
        <v>52900</v>
      </c>
      <c r="CL12" s="91">
        <f t="shared" si="18"/>
        <v>24800</v>
      </c>
      <c r="CM12" s="91"/>
      <c r="CN12" s="91">
        <f t="shared" si="19"/>
        <v>24800</v>
      </c>
      <c r="CO12" s="91">
        <f t="shared" si="20"/>
        <v>45100</v>
      </c>
      <c r="CP12" s="91"/>
      <c r="CQ12" s="91">
        <f t="shared" si="21"/>
        <v>45100</v>
      </c>
      <c r="CR12" s="91">
        <f t="shared" si="22"/>
        <v>63300</v>
      </c>
      <c r="CS12" s="91"/>
      <c r="CT12" s="91">
        <f t="shared" si="23"/>
        <v>63300</v>
      </c>
      <c r="CU12" s="91" t="str">
        <f t="shared" si="24"/>
        <v/>
      </c>
      <c r="CV12" s="91"/>
      <c r="CW12" s="91" t="str">
        <f t="shared" si="25"/>
        <v/>
      </c>
      <c r="CX12" s="91" t="str">
        <f t="shared" si="26"/>
        <v/>
      </c>
      <c r="CY12" s="91"/>
      <c r="CZ12" s="91" t="str">
        <f t="shared" si="27"/>
        <v/>
      </c>
      <c r="DA12" s="91" t="str">
        <f t="shared" si="28"/>
        <v/>
      </c>
      <c r="DB12" s="91"/>
      <c r="DC12" s="91" t="str">
        <f t="shared" si="29"/>
        <v/>
      </c>
      <c r="DD12" s="91" t="str">
        <f t="shared" si="30"/>
        <v/>
      </c>
      <c r="DE12" s="91"/>
      <c r="DF12" s="91" t="str">
        <f t="shared" si="31"/>
        <v/>
      </c>
      <c r="DG12" s="91" t="str">
        <f t="shared" si="32"/>
        <v/>
      </c>
      <c r="DH12" s="91"/>
      <c r="DI12" s="91" t="str">
        <f t="shared" si="33"/>
        <v/>
      </c>
      <c r="DJ12" s="91" t="str">
        <f t="shared" si="34"/>
        <v/>
      </c>
      <c r="DK12" s="91"/>
      <c r="DL12" s="91" t="str">
        <f t="shared" si="35"/>
        <v/>
      </c>
      <c r="DM12" s="91" t="str">
        <f t="shared" si="36"/>
        <v/>
      </c>
      <c r="DN12" s="91"/>
      <c r="DO12" s="91" t="str">
        <f t="shared" si="37"/>
        <v/>
      </c>
      <c r="DP12" s="91" t="str">
        <f t="shared" si="38"/>
        <v/>
      </c>
      <c r="DQ12" s="91"/>
      <c r="DR12" s="91" t="str">
        <f t="shared" si="39"/>
        <v/>
      </c>
      <c r="DS12" s="91" t="str">
        <f t="shared" si="40"/>
        <v/>
      </c>
      <c r="DT12" s="91"/>
      <c r="DU12" s="91" t="str">
        <f t="shared" si="41"/>
        <v/>
      </c>
      <c r="DV12" s="91" t="str">
        <f t="shared" si="42"/>
        <v/>
      </c>
      <c r="DW12" s="91"/>
      <c r="DX12" s="91" t="str">
        <f t="shared" si="43"/>
        <v/>
      </c>
      <c r="DY12" s="91" t="str">
        <f t="shared" si="44"/>
        <v/>
      </c>
      <c r="DZ12" s="91"/>
      <c r="EA12" s="91" t="str">
        <f t="shared" si="45"/>
        <v/>
      </c>
      <c r="EB12" s="91" t="str">
        <f t="shared" si="46"/>
        <v/>
      </c>
      <c r="EC12" s="91"/>
      <c r="ED12" s="91" t="str">
        <f t="shared" si="47"/>
        <v/>
      </c>
      <c r="EE12" s="91" t="str">
        <f t="shared" si="48"/>
        <v/>
      </c>
      <c r="EF12" s="91"/>
      <c r="EG12" s="91" t="str">
        <f t="shared" si="49"/>
        <v/>
      </c>
      <c r="EH12" s="91">
        <f t="shared" si="50"/>
        <v>0</v>
      </c>
      <c r="EI12" s="91"/>
      <c r="EJ12" s="91">
        <f t="shared" si="51"/>
        <v>0</v>
      </c>
      <c r="EK12" s="91">
        <f t="shared" si="52"/>
        <v>0</v>
      </c>
      <c r="EL12" s="91"/>
      <c r="EM12" s="91">
        <f t="shared" si="53"/>
        <v>0</v>
      </c>
      <c r="EN12" s="91">
        <f t="shared" si="54"/>
        <v>0</v>
      </c>
      <c r="EO12" s="91"/>
      <c r="EP12" s="91">
        <f t="shared" si="55"/>
        <v>0</v>
      </c>
      <c r="EQ12" s="91">
        <f t="shared" si="56"/>
        <v>0</v>
      </c>
      <c r="ER12" s="91"/>
      <c r="ES12" s="91">
        <f t="shared" si="57"/>
        <v>0</v>
      </c>
      <c r="ET12" s="91">
        <f t="shared" si="58"/>
        <v>0</v>
      </c>
      <c r="EU12" s="91"/>
      <c r="EV12" s="91">
        <f t="shared" si="59"/>
        <v>0</v>
      </c>
      <c r="EW12" s="91">
        <f t="shared" si="60"/>
        <v>0</v>
      </c>
      <c r="EX12" s="91"/>
      <c r="EY12" s="91">
        <f t="shared" si="61"/>
        <v>0</v>
      </c>
      <c r="EZ12" s="91">
        <f t="shared" si="62"/>
        <v>0</v>
      </c>
      <c r="FA12" s="91"/>
      <c r="FB12" s="91">
        <f t="shared" si="63"/>
        <v>0</v>
      </c>
      <c r="FC12" s="91">
        <f t="shared" si="64"/>
        <v>0</v>
      </c>
      <c r="FD12" s="91"/>
      <c r="FE12" s="91">
        <f t="shared" si="65"/>
        <v>0</v>
      </c>
      <c r="FF12" s="91">
        <f t="shared" si="66"/>
        <v>0</v>
      </c>
      <c r="FG12" s="91"/>
      <c r="FH12" s="91">
        <f t="shared" si="67"/>
        <v>0</v>
      </c>
      <c r="FI12" s="91">
        <f t="shared" si="68"/>
        <v>0</v>
      </c>
      <c r="FJ12" s="91"/>
      <c r="FK12" s="91">
        <f t="shared" si="69"/>
        <v>0</v>
      </c>
      <c r="FL12" s="91">
        <f t="shared" si="70"/>
        <v>0</v>
      </c>
      <c r="FM12" s="91"/>
      <c r="FN12" s="91">
        <f t="shared" si="71"/>
        <v>0</v>
      </c>
      <c r="FO12" s="91">
        <f t="shared" si="72"/>
        <v>0</v>
      </c>
      <c r="FP12" s="91"/>
      <c r="FQ12" s="91">
        <f t="shared" si="73"/>
        <v>0</v>
      </c>
      <c r="FR12" s="91">
        <f t="shared" si="74"/>
        <v>0</v>
      </c>
      <c r="FS12" s="91"/>
      <c r="FT12" s="91">
        <f t="shared" si="75"/>
        <v>0</v>
      </c>
      <c r="FU12" s="91">
        <f t="shared" si="76"/>
        <v>0</v>
      </c>
      <c r="FV12" s="91"/>
      <c r="FW12" s="91">
        <f t="shared" si="77"/>
        <v>0</v>
      </c>
      <c r="FX12" s="42"/>
      <c r="FY12" s="42"/>
      <c r="FZ12" s="42"/>
      <c r="GA12" s="42"/>
      <c r="GB12" s="1">
        <f t="shared" si="78"/>
        <v>67000</v>
      </c>
      <c r="GD12" s="1">
        <f t="shared" si="79"/>
        <v>67000</v>
      </c>
      <c r="GF12" s="1">
        <v>45100</v>
      </c>
      <c r="GG12" s="70">
        <v>52900</v>
      </c>
      <c r="GH12" s="1">
        <v>40300</v>
      </c>
      <c r="GI12" s="1">
        <v>63300</v>
      </c>
      <c r="GJ12" s="31">
        <v>21100</v>
      </c>
      <c r="GK12" s="31">
        <v>21400</v>
      </c>
      <c r="GL12" s="14">
        <v>21700</v>
      </c>
      <c r="GM12" s="19">
        <v>22900</v>
      </c>
      <c r="GN12" s="14">
        <v>24800</v>
      </c>
      <c r="GO12" s="16">
        <v>25600</v>
      </c>
      <c r="GP12" s="17">
        <v>26800</v>
      </c>
      <c r="GQ12" s="18">
        <v>31400</v>
      </c>
      <c r="GR12" s="23">
        <v>34300</v>
      </c>
      <c r="GS12" s="14">
        <v>67000</v>
      </c>
      <c r="GT12" s="14">
        <v>72400</v>
      </c>
      <c r="GU12" s="14">
        <v>80300</v>
      </c>
      <c r="GV12" s="14">
        <v>84800</v>
      </c>
      <c r="GW12" s="14">
        <v>89900</v>
      </c>
      <c r="GX12" s="14">
        <v>95400</v>
      </c>
      <c r="GY12" s="14">
        <v>106100</v>
      </c>
      <c r="GZ12" s="15">
        <v>147000</v>
      </c>
      <c r="HA12" s="26">
        <v>154900</v>
      </c>
      <c r="HB12" s="26">
        <v>174100</v>
      </c>
      <c r="HC12" s="15">
        <v>177700</v>
      </c>
      <c r="HE12" s="50">
        <f t="shared" si="99"/>
        <v>2890</v>
      </c>
      <c r="HF12" s="50">
        <f t="shared" si="100"/>
        <v>4624</v>
      </c>
      <c r="HG12" s="50" t="str">
        <f t="shared" si="101"/>
        <v>0</v>
      </c>
      <c r="HH12" s="201">
        <f>IF(AND(Master!K10=""),"",Master!K10)</f>
        <v>42370</v>
      </c>
      <c r="HI12" s="91">
        <f>IF(ISNA(VLOOKUP(A12,Master!$A$7:AJ$233,8,FALSE)),"",VLOOKUP(A12,Master!$A$7:AJ$233,8,FALSE))</f>
        <v>20720</v>
      </c>
      <c r="HJ12" s="91">
        <f>IF(ISNA(VLOOKUP(A12,Master!$BE$39:$CH$63,5,FALSE)),"",VLOOKUP(A12,Master!$BE$39:$CH$63,5,FALSE))</f>
        <v>20720</v>
      </c>
      <c r="HK12" s="91">
        <f>IF(ISNA(VLOOKUP(A12,Master!$A$7:AJ$233,15,FALSE)),"",VLOOKUP(A12,Master!$A$7:AJ$233,15,FALSE))</f>
        <v>21350</v>
      </c>
      <c r="HL12" s="91">
        <f>IF(ISNA(VLOOKUP(A12,Master!$A$7:AJ$233,20,FALSE)),"",VLOOKUP(A12,Master!$A$7:AJ$233,20,FALSE))</f>
        <v>21350</v>
      </c>
      <c r="HM12" s="91">
        <f>IF(ISNA(VLOOKUP(A12,Master!$BE$39:$CH$63,13,FALSE)),"",VLOOKUP(A12,Master!$BE$39:$CH$63,13,FALSE))</f>
        <v>21350</v>
      </c>
      <c r="HN12" s="91">
        <f>IF(ISNA(VLOOKUP(A12,Master!$A$7:AJ$233,25,FALSE)),"",VLOOKUP(A12,Master!$A$7:AJ$233,25,FALSE))</f>
        <v>22000</v>
      </c>
      <c r="HO12" s="91">
        <f>IF(ISNA(VLOOKUP(A12,Master!$A$7:AJ$233,30,FALSE)),"",VLOOKUP(A12,Master!$A$7:AJ$233,30,FALSE))</f>
        <v>22000</v>
      </c>
      <c r="HP12" s="91">
        <f>IF(ISNA(VLOOKUP(A12,Master!$A$7:AJ$233,9,FALSE)),"",VLOOKUP(A12,Master!$A$7:AJ$233,9,FALSE))</f>
        <v>4800</v>
      </c>
      <c r="HQ12" s="91">
        <f>IF(ISNA(VLOOKUP(A12,Master!$A$7:AJ$233,16,FALSE)),"",VLOOKUP(A12,Master!$A$7:AJ$233,16,FALSE))</f>
        <v>4800</v>
      </c>
      <c r="HR12" s="91">
        <f>IF(ISNA(VLOOKUP(A12,Master!$A$7:AJ$233,16,FALSE)),"",VLOOKUP(A12,Master!$A$7:AJ$233,16,FALSE))</f>
        <v>4800</v>
      </c>
      <c r="HS12" s="91">
        <f>IF(ISNA(VLOOKUP(A12,Master!$A$7:AJ$233,21,FALSE)),"",VLOOKUP(A12,Master!$A$7:AJ$233,21,FALSE))</f>
        <v>4800</v>
      </c>
      <c r="HT12" s="91">
        <f>IF(ISNA(VLOOKUP(A12,Master!$A$7:AJ$233,26,FALSE)),"",VLOOKUP(A12,Master!$A$7:AJ$233,26,FALSE))</f>
        <v>4800</v>
      </c>
      <c r="HU12" s="91">
        <f>IF(ISNA(VLOOKUP(A12,Master!$A$7:AJ$233,26,FALSE)),"",VLOOKUP(A12,Master!$A$7:AJ$233,26,FALSE))</f>
        <v>4800</v>
      </c>
      <c r="HV12" s="91">
        <f>IF(ISNA(VLOOKUP(A12,Master!$A$7:AJ$233,31,FALSE)),"",VLOOKUP(A12,Master!$A$7:AJ$233,31,FALSE))</f>
        <v>4800</v>
      </c>
      <c r="HX12" s="42">
        <f t="shared" si="102"/>
        <v>4</v>
      </c>
      <c r="HY12" s="1">
        <f>IF(AND(HH12=Master!$BY$1),HI12,IF(AND(HH12=Master!$BY$2),HJ12,IF(AND(HH12=Master!$BY$3),HJ12,IF(AND(HH12=Master!$BY$4),HJ12,IF(AND(HH12=Master!$BY$5),HJ12,IF(AND(HH12=Master!$BY$6),HJ12,IF(AND(HH12=Master!$BY$7),HK12,IF(AND(HH12=Master!$BY$8),HL12,IF(AND(HH12=Master!$BY$9),HL12,IF(AND(HH12=Master!$BY$10),HL12,IF(AND(HH12=Master!$BY$11),HL12,IF(AND(HH12=Master!$BY$12),HL12,IF(AND(HH12=Master!$BY$13),HM12,IF(AND(HH12=Master!$BY$14),HM12,IF(AND(HH12=Master!$BY$15),HM12,IF(AND(HH12=Master!$BY$16),HM12,IF(AND(HH12=Master!$BY$17),HM12,IF(AND(HH12=Master!$BY$18),HM12,IF(AND(HH12=Master!$BY$19),HN12,HO12)))))))))))))))))))</f>
        <v>20720</v>
      </c>
      <c r="HZ12" s="1">
        <f>IF(AND(HH12=Master!$BY$1),HP12,IF(AND(HH12=Master!$BY$2),HQ12,IF(AND(HH12=Master!$BY$3),HQ12,IF(AND(HH12=Master!$BY$4),HQ12,IF(AND(HH12=Master!$BY$5),HQ12,IF(AND(HH12=Master!$BY$6),HQ12,IF(AND(HH12=Master!$BY$7),HR12,IF(AND(HH12=Master!$BY$8),HS12,IF(AND(HH12=Master!$BY$9),HS12,IF(AND(HH12=Master!$BY$10),HS12,IF(AND(HH12=Master!$BY$11),HS12,IF(AND(HH12=Master!$BY$12),HS12,IF(AND(HH12=Master!$BY$13),HT12,IF(AND(HH12=Master!$BY$14),HT12,IF(AND(HH12=Master!$BY$15),HT12,IF(AND(HH12=Master!$BY$16),HT12,IF(AND(HH12=Master!$BY$17),HT12,IF(AND(HH12=Master!$BY$18),HT12,IF(AND(HH12=Master!$BY$19),HU12,HV12)))))))))))))))))))</f>
        <v>4800</v>
      </c>
    </row>
    <row r="13" spans="1:234" ht="23.25" customHeight="1" thickTop="1" thickBot="1">
      <c r="A13" s="280">
        <f>IF(AND(Master!A11=""),"",Master!A11)</f>
        <v>5</v>
      </c>
      <c r="B13" s="280" t="str">
        <f>IF(AND(Master!B11=""),"",UPPER(Master!B11))</f>
        <v>VINOD KUMAR</v>
      </c>
      <c r="C13" s="280" t="str">
        <f>IF(AND(Master!C11=""),"",UPPER(Master!C11))</f>
        <v>SENIOR TEACHER</v>
      </c>
      <c r="D13" s="280" t="str">
        <f>IF(AND(Master!D11=""),"",UPPER(Master!D11))</f>
        <v>GSSS MURDAWA</v>
      </c>
      <c r="E13" s="282" t="s">
        <v>178</v>
      </c>
      <c r="F13" s="297" t="str">
        <f>IF(AND(Master!E11=""),"",IF(ISNA(VLOOKUP(A13,Master!$A$7:AJ$233,5,FALSE)),"",VLOOKUP(A13,Master!$A$7:AJ$233,5,FALSE)))</f>
        <v>PB-2</v>
      </c>
      <c r="G13" s="73" t="str">
        <f t="shared" si="80"/>
        <v>9300-34800</v>
      </c>
      <c r="H13" s="253">
        <f>IF(AND(Master!E11=""),"",IF(ISNA(VLOOKUP(A13,Master!$A$7:AJ$233,30,FALSE)),"",VLOOKUP(A13,Master!$A$7:AJ$233,30,FALSE)))</f>
        <v>18440</v>
      </c>
      <c r="I13" s="253">
        <f>IF(AND(Master!E11=""),"",IF(ISNA(VLOOKUP(A13,Master!$A$7:AJ$233,31,FALSE)),"",VLOOKUP(A13,Master!$A$7:AJ$233,31,FALSE)))</f>
        <v>4200</v>
      </c>
      <c r="J13" s="221" t="str">
        <f>IF(AND(Master!G11=""),"",IF(ISNA(VLOOKUP(A13,Master!$A$7:AJ$233,7,FALSE)),"",VLOOKUP(A13,Master!$A$7:AJ$233,7,FALSE)))</f>
        <v>NPS</v>
      </c>
      <c r="K13" s="252" t="str">
        <f>IF(AND(Master!X11=""),"",IF(ISNA(VLOOKUP(A13,Master!$A$7:AJ$233,24,FALSE)),"",VLOOKUP(A13,Master!$A$7:AJ$233,24,FALSE)))</f>
        <v>Regular Pay</v>
      </c>
      <c r="L13" s="222">
        <f t="shared" si="81"/>
        <v>47390.799999999996</v>
      </c>
      <c r="M13" s="222">
        <f t="shared" si="82"/>
        <v>47391</v>
      </c>
      <c r="N13" s="223">
        <f t="shared" si="83"/>
        <v>47900</v>
      </c>
      <c r="O13" s="216">
        <f t="shared" si="84"/>
        <v>47900</v>
      </c>
      <c r="P13" s="222">
        <f t="shared" si="85"/>
        <v>2395</v>
      </c>
      <c r="Q13" s="224">
        <f t="shared" si="86"/>
        <v>50295</v>
      </c>
      <c r="R13" s="222">
        <f t="shared" si="87"/>
        <v>3832</v>
      </c>
      <c r="S13" s="90"/>
      <c r="T13" s="90"/>
      <c r="U13" s="90"/>
      <c r="V13" s="90"/>
      <c r="W13" s="225">
        <f t="shared" si="88"/>
        <v>54127</v>
      </c>
      <c r="X13" s="221">
        <f t="shared" si="89"/>
        <v>5030</v>
      </c>
      <c r="Y13" s="89"/>
      <c r="Z13" s="89"/>
      <c r="AA13" s="89"/>
      <c r="AB13" s="89"/>
      <c r="AC13" s="89"/>
      <c r="AD13" s="89"/>
      <c r="AE13" s="221">
        <f t="shared" si="90"/>
        <v>5030</v>
      </c>
      <c r="AF13" s="226">
        <f t="shared" si="91"/>
        <v>49097</v>
      </c>
      <c r="AG13" s="227">
        <f t="shared" si="92"/>
        <v>4200</v>
      </c>
      <c r="AH13" s="227">
        <f>IF(AND(I13=""),"",VLOOKUP(I13,$AZ$6:$BB$34,2,FALSE))</f>
        <v>12</v>
      </c>
      <c r="AI13" s="227" t="str">
        <f>IF(AND(I13=""),"",VLOOKUP(I13,$AZ$6:$BB$34,3,FALSE))</f>
        <v>L-11</v>
      </c>
      <c r="AJ13" s="227" t="str">
        <f>IF(AND(Master!AG11=""),"",Master!AG11)</f>
        <v/>
      </c>
      <c r="AK13" s="292">
        <f>IF(AND(Master!L11=""),"",Master!L11)</f>
        <v>42370</v>
      </c>
      <c r="AL13" s="204"/>
      <c r="AM13" s="204"/>
      <c r="AN13" s="204"/>
      <c r="AO13" s="204"/>
      <c r="AP13" s="204"/>
      <c r="AQ13" s="372" t="s">
        <v>40</v>
      </c>
      <c r="AR13" s="372"/>
      <c r="AS13" s="372"/>
      <c r="AT13" s="372"/>
      <c r="AU13" s="372"/>
      <c r="AV13" s="372"/>
      <c r="AX13" s="1">
        <f>VLOOKUP(AZ1,AZ3:BB31,2,FALSE)</f>
        <v>15</v>
      </c>
      <c r="AZ13" s="50">
        <v>4200</v>
      </c>
      <c r="BA13" s="50">
        <v>12</v>
      </c>
      <c r="BB13" s="50" t="s">
        <v>10</v>
      </c>
      <c r="BC13" s="1">
        <f t="shared" si="93"/>
        <v>4200</v>
      </c>
      <c r="BD13" s="1">
        <f t="shared" si="94"/>
        <v>47391</v>
      </c>
      <c r="BE13" s="91">
        <f t="shared" si="95"/>
        <v>56100</v>
      </c>
      <c r="BF13" s="91">
        <f t="shared" si="96"/>
        <v>56100</v>
      </c>
      <c r="BG13" s="91">
        <f t="shared" si="97"/>
        <v>56100</v>
      </c>
      <c r="BH13" s="91">
        <f t="shared" si="98"/>
        <v>56100</v>
      </c>
      <c r="BI13" s="91"/>
      <c r="BJ13" s="98">
        <f>BX8</f>
        <v>47900</v>
      </c>
      <c r="BK13" s="91">
        <f t="shared" si="0"/>
        <v>69000</v>
      </c>
      <c r="BL13" s="91"/>
      <c r="BM13" s="91">
        <f t="shared" si="1"/>
        <v>69000</v>
      </c>
      <c r="BN13" s="91">
        <f t="shared" si="2"/>
        <v>65200</v>
      </c>
      <c r="BO13" s="91"/>
      <c r="BP13" s="91">
        <f t="shared" si="3"/>
        <v>65200</v>
      </c>
      <c r="BQ13" s="91">
        <f t="shared" si="4"/>
        <v>65200</v>
      </c>
      <c r="BR13" s="91"/>
      <c r="BS13" s="91">
        <f t="shared" si="5"/>
        <v>65200</v>
      </c>
      <c r="BT13" s="91">
        <f t="shared" si="6"/>
        <v>54500</v>
      </c>
      <c r="BU13" s="91"/>
      <c r="BV13" s="91">
        <f t="shared" si="7"/>
        <v>54500</v>
      </c>
      <c r="BW13" s="91">
        <f t="shared" si="8"/>
        <v>46500</v>
      </c>
      <c r="BX13" s="91"/>
      <c r="BY13" s="91">
        <f t="shared" si="9"/>
        <v>46500</v>
      </c>
      <c r="BZ13" s="91">
        <f t="shared" si="10"/>
        <v>65200</v>
      </c>
      <c r="CA13" s="91"/>
      <c r="CB13" s="91">
        <f t="shared" si="11"/>
        <v>65200</v>
      </c>
      <c r="CC13" s="91">
        <f t="shared" si="12"/>
        <v>65200</v>
      </c>
      <c r="CD13" s="91"/>
      <c r="CE13" s="91">
        <f t="shared" si="13"/>
        <v>65200</v>
      </c>
      <c r="CF13" s="91">
        <f t="shared" si="14"/>
        <v>54500</v>
      </c>
      <c r="CG13" s="91"/>
      <c r="CH13" s="91">
        <f t="shared" si="15"/>
        <v>54500</v>
      </c>
      <c r="CI13" s="91">
        <f t="shared" si="16"/>
        <v>54500</v>
      </c>
      <c r="CJ13" s="91"/>
      <c r="CK13" s="91">
        <f t="shared" si="17"/>
        <v>54500</v>
      </c>
      <c r="CL13" s="91">
        <f t="shared" si="18"/>
        <v>25500</v>
      </c>
      <c r="CM13" s="91"/>
      <c r="CN13" s="91">
        <f t="shared" si="19"/>
        <v>25500</v>
      </c>
      <c r="CO13" s="91">
        <f t="shared" si="20"/>
        <v>46500</v>
      </c>
      <c r="CP13" s="91"/>
      <c r="CQ13" s="91">
        <f t="shared" si="21"/>
        <v>46500</v>
      </c>
      <c r="CR13" s="91">
        <f t="shared" si="22"/>
        <v>65200</v>
      </c>
      <c r="CS13" s="91"/>
      <c r="CT13" s="91">
        <f t="shared" si="23"/>
        <v>65200</v>
      </c>
      <c r="CU13" s="91" t="str">
        <f t="shared" si="24"/>
        <v/>
      </c>
      <c r="CV13" s="91"/>
      <c r="CW13" s="91" t="str">
        <f t="shared" si="25"/>
        <v/>
      </c>
      <c r="CX13" s="91" t="str">
        <f t="shared" si="26"/>
        <v/>
      </c>
      <c r="CY13" s="91"/>
      <c r="CZ13" s="91" t="str">
        <f t="shared" si="27"/>
        <v/>
      </c>
      <c r="DA13" s="91" t="str">
        <f t="shared" si="28"/>
        <v/>
      </c>
      <c r="DB13" s="91"/>
      <c r="DC13" s="91" t="str">
        <f t="shared" si="29"/>
        <v/>
      </c>
      <c r="DD13" s="91" t="str">
        <f t="shared" si="30"/>
        <v/>
      </c>
      <c r="DE13" s="91"/>
      <c r="DF13" s="91" t="str">
        <f t="shared" si="31"/>
        <v/>
      </c>
      <c r="DG13" s="91" t="str">
        <f t="shared" si="32"/>
        <v/>
      </c>
      <c r="DH13" s="91"/>
      <c r="DI13" s="91" t="str">
        <f t="shared" si="33"/>
        <v/>
      </c>
      <c r="DJ13" s="91" t="str">
        <f t="shared" si="34"/>
        <v/>
      </c>
      <c r="DK13" s="91"/>
      <c r="DL13" s="91" t="str">
        <f t="shared" si="35"/>
        <v/>
      </c>
      <c r="DM13" s="91" t="str">
        <f t="shared" si="36"/>
        <v/>
      </c>
      <c r="DN13" s="91"/>
      <c r="DO13" s="91" t="str">
        <f t="shared" si="37"/>
        <v/>
      </c>
      <c r="DP13" s="91" t="str">
        <f t="shared" si="38"/>
        <v/>
      </c>
      <c r="DQ13" s="91"/>
      <c r="DR13" s="91" t="str">
        <f t="shared" si="39"/>
        <v/>
      </c>
      <c r="DS13" s="91" t="str">
        <f t="shared" si="40"/>
        <v/>
      </c>
      <c r="DT13" s="91"/>
      <c r="DU13" s="91" t="str">
        <f t="shared" si="41"/>
        <v/>
      </c>
      <c r="DV13" s="91" t="str">
        <f t="shared" si="42"/>
        <v/>
      </c>
      <c r="DW13" s="91"/>
      <c r="DX13" s="91" t="str">
        <f t="shared" si="43"/>
        <v/>
      </c>
      <c r="DY13" s="91" t="str">
        <f t="shared" si="44"/>
        <v/>
      </c>
      <c r="DZ13" s="91"/>
      <c r="EA13" s="91" t="str">
        <f t="shared" si="45"/>
        <v/>
      </c>
      <c r="EB13" s="91" t="str">
        <f t="shared" si="46"/>
        <v/>
      </c>
      <c r="EC13" s="91"/>
      <c r="ED13" s="91" t="str">
        <f t="shared" si="47"/>
        <v/>
      </c>
      <c r="EE13" s="91" t="str">
        <f t="shared" si="48"/>
        <v/>
      </c>
      <c r="EF13" s="91"/>
      <c r="EG13" s="91" t="str">
        <f t="shared" si="49"/>
        <v/>
      </c>
      <c r="EH13" s="91">
        <f t="shared" si="50"/>
        <v>0</v>
      </c>
      <c r="EI13" s="91"/>
      <c r="EJ13" s="91">
        <f t="shared" si="51"/>
        <v>0</v>
      </c>
      <c r="EK13" s="91">
        <f t="shared" si="52"/>
        <v>0</v>
      </c>
      <c r="EL13" s="91"/>
      <c r="EM13" s="91">
        <f t="shared" si="53"/>
        <v>0</v>
      </c>
      <c r="EN13" s="91">
        <f t="shared" si="54"/>
        <v>0</v>
      </c>
      <c r="EO13" s="91"/>
      <c r="EP13" s="91">
        <f t="shared" si="55"/>
        <v>0</v>
      </c>
      <c r="EQ13" s="91">
        <f t="shared" si="56"/>
        <v>0</v>
      </c>
      <c r="ER13" s="91"/>
      <c r="ES13" s="91">
        <f t="shared" si="57"/>
        <v>0</v>
      </c>
      <c r="ET13" s="91">
        <f t="shared" si="58"/>
        <v>0</v>
      </c>
      <c r="EU13" s="91"/>
      <c r="EV13" s="91">
        <f t="shared" si="59"/>
        <v>0</v>
      </c>
      <c r="EW13" s="91">
        <f t="shared" si="60"/>
        <v>0</v>
      </c>
      <c r="EX13" s="91"/>
      <c r="EY13" s="91">
        <f t="shared" si="61"/>
        <v>0</v>
      </c>
      <c r="EZ13" s="91">
        <f t="shared" si="62"/>
        <v>0</v>
      </c>
      <c r="FA13" s="91"/>
      <c r="FB13" s="91">
        <f t="shared" si="63"/>
        <v>0</v>
      </c>
      <c r="FC13" s="91">
        <f t="shared" si="64"/>
        <v>0</v>
      </c>
      <c r="FD13" s="91"/>
      <c r="FE13" s="91">
        <f t="shared" si="65"/>
        <v>0</v>
      </c>
      <c r="FF13" s="91">
        <f t="shared" si="66"/>
        <v>0</v>
      </c>
      <c r="FG13" s="91"/>
      <c r="FH13" s="91">
        <f t="shared" si="67"/>
        <v>0</v>
      </c>
      <c r="FI13" s="91">
        <f t="shared" si="68"/>
        <v>0</v>
      </c>
      <c r="FJ13" s="91"/>
      <c r="FK13" s="91">
        <f t="shared" si="69"/>
        <v>0</v>
      </c>
      <c r="FL13" s="91">
        <f t="shared" si="70"/>
        <v>0</v>
      </c>
      <c r="FM13" s="91"/>
      <c r="FN13" s="91">
        <f t="shared" si="71"/>
        <v>0</v>
      </c>
      <c r="FO13" s="91">
        <f t="shared" si="72"/>
        <v>0</v>
      </c>
      <c r="FP13" s="91"/>
      <c r="FQ13" s="91">
        <f t="shared" si="73"/>
        <v>0</v>
      </c>
      <c r="FR13" s="91">
        <f t="shared" si="74"/>
        <v>0</v>
      </c>
      <c r="FS13" s="91"/>
      <c r="FT13" s="91">
        <f t="shared" si="75"/>
        <v>0</v>
      </c>
      <c r="FU13" s="91">
        <f t="shared" si="76"/>
        <v>0</v>
      </c>
      <c r="FV13" s="91"/>
      <c r="FW13" s="91">
        <f t="shared" si="77"/>
        <v>0</v>
      </c>
      <c r="FX13" s="42"/>
      <c r="FY13" s="42"/>
      <c r="FZ13" s="42"/>
      <c r="GA13" s="42"/>
      <c r="GB13" s="1">
        <f t="shared" si="78"/>
        <v>69000</v>
      </c>
      <c r="GD13" s="1">
        <f t="shared" si="79"/>
        <v>69000</v>
      </c>
      <c r="GF13" s="1">
        <v>46500</v>
      </c>
      <c r="GG13" s="70">
        <v>54500</v>
      </c>
      <c r="GH13" s="1">
        <v>41500</v>
      </c>
      <c r="GI13" s="1">
        <v>65200</v>
      </c>
      <c r="GJ13" s="32">
        <v>21700</v>
      </c>
      <c r="GK13" s="32">
        <v>22000</v>
      </c>
      <c r="GL13" s="14">
        <v>22400</v>
      </c>
      <c r="GM13" s="19">
        <v>23600</v>
      </c>
      <c r="GN13" s="14">
        <v>25500</v>
      </c>
      <c r="GO13" s="16">
        <v>26400</v>
      </c>
      <c r="GP13" s="17">
        <v>27600</v>
      </c>
      <c r="GQ13" s="18">
        <v>32300</v>
      </c>
      <c r="GR13" s="18">
        <v>35300</v>
      </c>
      <c r="GS13" s="14">
        <v>69000</v>
      </c>
      <c r="GT13" s="14">
        <v>74600</v>
      </c>
      <c r="GU13" s="14">
        <v>82700</v>
      </c>
      <c r="GV13" s="14">
        <v>87300</v>
      </c>
      <c r="GW13" s="14">
        <v>92600</v>
      </c>
      <c r="GX13" s="14">
        <v>98300</v>
      </c>
      <c r="GY13" s="14">
        <v>109300</v>
      </c>
      <c r="GZ13" s="15">
        <v>151400</v>
      </c>
      <c r="HA13" s="26">
        <v>159500</v>
      </c>
      <c r="HB13" s="26">
        <v>179300</v>
      </c>
      <c r="HC13" s="15">
        <v>183000</v>
      </c>
      <c r="HE13" s="50">
        <f t="shared" si="99"/>
        <v>2395</v>
      </c>
      <c r="HF13" s="50">
        <f t="shared" si="100"/>
        <v>3832</v>
      </c>
      <c r="HG13" s="50">
        <f t="shared" si="101"/>
        <v>5029.5</v>
      </c>
      <c r="HH13" s="201">
        <f>IF(AND(Master!K11=""),"",Master!K11)</f>
        <v>42370</v>
      </c>
      <c r="HI13" s="91">
        <f>IF(ISNA(VLOOKUP(A13,Master!$A$7:AJ$233,8,FALSE)),"",VLOOKUP(A13,Master!$A$7:AJ$233,8,FALSE))</f>
        <v>17370</v>
      </c>
      <c r="HJ13" s="91">
        <f>IF(ISNA(VLOOKUP(A13,Master!$BE$39:$CH$63,5,FALSE)),"",VLOOKUP(A13,Master!$BE$39:$CH$63,5,FALSE))</f>
        <v>17370</v>
      </c>
      <c r="HK13" s="91">
        <f>IF(ISNA(VLOOKUP(A13,Master!$A$7:AJ$233,15,FALSE)),"",VLOOKUP(A13,Master!$A$7:AJ$233,15,FALSE))</f>
        <v>17900</v>
      </c>
      <c r="HL13" s="91">
        <f>IF(ISNA(VLOOKUP(A13,Master!$A$7:AJ$233,20,FALSE)),"",VLOOKUP(A13,Master!$A$7:AJ$233,20,FALSE))</f>
        <v>17900</v>
      </c>
      <c r="HM13" s="91">
        <f>IF(ISNA(VLOOKUP(A13,Master!$BE$39:$CH$63,13,FALSE)),"",VLOOKUP(A13,Master!$BE$39:$CH$63,13,FALSE))</f>
        <v>17900</v>
      </c>
      <c r="HN13" s="91">
        <f>IF(ISNA(VLOOKUP(A13,Master!$A$7:AJ$233,25,FALSE)),"",VLOOKUP(A13,Master!$A$7:AJ$233,25,FALSE))</f>
        <v>18440</v>
      </c>
      <c r="HO13" s="91">
        <f>IF(ISNA(VLOOKUP(A13,Master!$A$7:AJ$233,30,FALSE)),"",VLOOKUP(A13,Master!$A$7:AJ$233,30,FALSE))</f>
        <v>18440</v>
      </c>
      <c r="HP13" s="91">
        <f>IF(ISNA(VLOOKUP(A13,Master!$A$7:AJ$233,9,FALSE)),"",VLOOKUP(A13,Master!$A$7:AJ$233,9,FALSE))</f>
        <v>4200</v>
      </c>
      <c r="HQ13" s="91">
        <f>IF(ISNA(VLOOKUP(A13,Master!$A$7:AJ$233,16,FALSE)),"",VLOOKUP(A13,Master!$A$7:AJ$233,16,FALSE))</f>
        <v>4200</v>
      </c>
      <c r="HR13" s="91">
        <f>IF(ISNA(VLOOKUP(A13,Master!$A$7:AJ$233,16,FALSE)),"",VLOOKUP(A13,Master!$A$7:AJ$233,16,FALSE))</f>
        <v>4200</v>
      </c>
      <c r="HS13" s="91">
        <f>IF(ISNA(VLOOKUP(A13,Master!$A$7:AJ$233,21,FALSE)),"",VLOOKUP(A13,Master!$A$7:AJ$233,21,FALSE))</f>
        <v>4200</v>
      </c>
      <c r="HT13" s="91">
        <f>IF(ISNA(VLOOKUP(A13,Master!$A$7:AJ$233,26,FALSE)),"",VLOOKUP(A13,Master!$A$7:AJ$233,26,FALSE))</f>
        <v>4200</v>
      </c>
      <c r="HU13" s="91">
        <f>IF(ISNA(VLOOKUP(A13,Master!$A$7:AJ$233,26,FALSE)),"",VLOOKUP(A13,Master!$A$7:AJ$233,26,FALSE))</f>
        <v>4200</v>
      </c>
      <c r="HV13" s="91">
        <f>IF(ISNA(VLOOKUP(A13,Master!$A$7:AJ$233,31,FALSE)),"",VLOOKUP(A13,Master!$A$7:AJ$233,31,FALSE))</f>
        <v>4200</v>
      </c>
      <c r="HX13" s="42">
        <f t="shared" si="102"/>
        <v>5</v>
      </c>
      <c r="HY13" s="1">
        <f>IF(AND(HH13=Master!$BY$1),HI13,IF(AND(HH13=Master!$BY$2),HJ13,IF(AND(HH13=Master!$BY$3),HJ13,IF(AND(HH13=Master!$BY$4),HJ13,IF(AND(HH13=Master!$BY$5),HJ13,IF(AND(HH13=Master!$BY$6),HJ13,IF(AND(HH13=Master!$BY$7),HK13,IF(AND(HH13=Master!$BY$8),HL13,IF(AND(HH13=Master!$BY$9),HL13,IF(AND(HH13=Master!$BY$10),HL13,IF(AND(HH13=Master!$BY$11),HL13,IF(AND(HH13=Master!$BY$12),HL13,IF(AND(HH13=Master!$BY$13),HM13,IF(AND(HH13=Master!$BY$14),HM13,IF(AND(HH13=Master!$BY$15),HM13,IF(AND(HH13=Master!$BY$16),HM13,IF(AND(HH13=Master!$BY$17),HM13,IF(AND(HH13=Master!$BY$18),HM13,IF(AND(HH13=Master!$BY$19),HN13,HO13)))))))))))))))))))</f>
        <v>17370</v>
      </c>
      <c r="HZ13" s="1">
        <f>IF(AND(HH13=Master!$BY$1),HP13,IF(AND(HH13=Master!$BY$2),HQ13,IF(AND(HH13=Master!$BY$3),HQ13,IF(AND(HH13=Master!$BY$4),HQ13,IF(AND(HH13=Master!$BY$5),HQ13,IF(AND(HH13=Master!$BY$6),HQ13,IF(AND(HH13=Master!$BY$7),HR13,IF(AND(HH13=Master!$BY$8),HS13,IF(AND(HH13=Master!$BY$9),HS13,IF(AND(HH13=Master!$BY$10),HS13,IF(AND(HH13=Master!$BY$11),HS13,IF(AND(HH13=Master!$BY$12),HS13,IF(AND(HH13=Master!$BY$13),HT13,IF(AND(HH13=Master!$BY$14),HT13,IF(AND(HH13=Master!$BY$15),HT13,IF(AND(HH13=Master!$BY$16),HT13,IF(AND(HH13=Master!$BY$17),HT13,IF(AND(HH13=Master!$BY$18),HT13,IF(AND(HH13=Master!$BY$19),HU13,HV13)))))))))))))))))))</f>
        <v>4200</v>
      </c>
    </row>
    <row r="14" spans="1:234" ht="23.25" customHeight="1" thickTop="1" thickBot="1">
      <c r="A14" s="280">
        <f>IF(AND(Master!A12=""),"",Master!A12)</f>
        <v>6</v>
      </c>
      <c r="B14" s="280" t="str">
        <f>IF(AND(Master!B12=""),"",UPPER(Master!B12))</f>
        <v>SATYANARAYAN LOHAR</v>
      </c>
      <c r="C14" s="280" t="str">
        <f>IF(AND(Master!C12=""),"",UPPER(Master!C12))</f>
        <v>TEACHER</v>
      </c>
      <c r="D14" s="280" t="str">
        <f>IF(AND(Master!D12=""),"",UPPER(Master!D12))</f>
        <v>GSSS MURDAWA</v>
      </c>
      <c r="E14" s="282" t="s">
        <v>178</v>
      </c>
      <c r="F14" s="297" t="str">
        <f>IF(AND(Master!E12=""),"",IF(ISNA(VLOOKUP(A14,Master!$A$7:AJ$233,5,FALSE)),"",VLOOKUP(A14,Master!$A$7:AJ$233,5,FALSE)))</f>
        <v>PB-2</v>
      </c>
      <c r="G14" s="73" t="str">
        <f t="shared" si="80"/>
        <v>9300-34800</v>
      </c>
      <c r="H14" s="253">
        <f>IF(AND(Master!E12=""),"",IF(ISNA(VLOOKUP(A14,Master!$A$7:AJ$233,30,FALSE)),"",VLOOKUP(A14,Master!$A$7:AJ$233,30,FALSE)))</f>
        <v>26280</v>
      </c>
      <c r="I14" s="253" t="str">
        <f>IF(AND(Master!E12=""),"",IF(ISNA(VLOOKUP(A14,Master!$A$7:AJ$233,31,FALSE)),"",VLOOKUP(A14,Master!$A$7:AJ$233,31,FALSE)))</f>
        <v>5400A</v>
      </c>
      <c r="J14" s="221" t="str">
        <f>IF(AND(Master!G12=""),"",IF(ISNA(VLOOKUP(A14,Master!$A$7:AJ$233,7,FALSE)),"",VLOOKUP(A14,Master!$A$7:AJ$233,7,FALSE)))</f>
        <v>GPF</v>
      </c>
      <c r="K14" s="252" t="str">
        <f>IF(AND(Master!X12=""),"",IF(ISNA(VLOOKUP(A14,Master!$A$7:AJ$233,24,FALSE)),"",VLOOKUP(A14,Master!$A$7:AJ$233,24,FALSE)))</f>
        <v>Regular Pay</v>
      </c>
      <c r="L14" s="222">
        <f t="shared" si="81"/>
        <v>67539.599999999991</v>
      </c>
      <c r="M14" s="222">
        <f t="shared" si="82"/>
        <v>67540</v>
      </c>
      <c r="N14" s="223">
        <f t="shared" si="83"/>
        <v>69200</v>
      </c>
      <c r="O14" s="216">
        <f t="shared" si="84"/>
        <v>69200</v>
      </c>
      <c r="P14" s="222">
        <f t="shared" si="85"/>
        <v>3460</v>
      </c>
      <c r="Q14" s="224">
        <f t="shared" si="86"/>
        <v>72660</v>
      </c>
      <c r="R14" s="222">
        <f t="shared" si="87"/>
        <v>5536</v>
      </c>
      <c r="S14" s="90"/>
      <c r="T14" s="90"/>
      <c r="U14" s="90"/>
      <c r="V14" s="90"/>
      <c r="W14" s="225">
        <f t="shared" si="88"/>
        <v>78196</v>
      </c>
      <c r="X14" s="221" t="str">
        <f t="shared" si="89"/>
        <v/>
      </c>
      <c r="Y14" s="89"/>
      <c r="Z14" s="89"/>
      <c r="AA14" s="89"/>
      <c r="AB14" s="89"/>
      <c r="AC14" s="89"/>
      <c r="AD14" s="89"/>
      <c r="AE14" s="221">
        <f t="shared" si="90"/>
        <v>0</v>
      </c>
      <c r="AF14" s="226">
        <f t="shared" si="91"/>
        <v>78196</v>
      </c>
      <c r="AG14" s="227" t="str">
        <f t="shared" si="92"/>
        <v>5400</v>
      </c>
      <c r="AH14" s="227">
        <f>IF(AND(I14=""),"",VLOOKUP(I14,$AZ$6:$BB$34,2,FALSE))</f>
        <v>15</v>
      </c>
      <c r="AI14" s="227" t="str">
        <f>IF(AND(I14=""),"",VLOOKUP(I14,$AZ$6:$BB$34,3,FALSE))</f>
        <v>L-13</v>
      </c>
      <c r="AJ14" s="227" t="str">
        <f>IF(AND(Master!AG12=""),"",Master!AG12)</f>
        <v/>
      </c>
      <c r="AK14" s="292">
        <f>IF(AND(Master!L12=""),"",Master!L12)</f>
        <v>42370</v>
      </c>
      <c r="AL14" s="204"/>
      <c r="AM14" s="204"/>
      <c r="AN14" s="204"/>
      <c r="AO14" s="204"/>
      <c r="AP14" s="204"/>
      <c r="AQ14" s="372"/>
      <c r="AR14" s="372"/>
      <c r="AS14" s="372"/>
      <c r="AT14" s="372"/>
      <c r="AU14" s="372"/>
      <c r="AV14" s="372"/>
      <c r="AX14" s="54" t="str">
        <f>VLOOKUP(AZ1,AZ3:BB31,3,FALSE)</f>
        <v>L-14</v>
      </c>
      <c r="AZ14" s="50">
        <v>4800</v>
      </c>
      <c r="BA14" s="50">
        <v>14</v>
      </c>
      <c r="BB14" s="50" t="s">
        <v>11</v>
      </c>
      <c r="BC14" s="1" t="str">
        <f t="shared" si="93"/>
        <v>5400A</v>
      </c>
      <c r="BD14" s="1">
        <f t="shared" si="94"/>
        <v>67540</v>
      </c>
      <c r="BE14" s="91">
        <f t="shared" si="95"/>
        <v>69000</v>
      </c>
      <c r="BF14" s="91">
        <f t="shared" si="96"/>
        <v>69000</v>
      </c>
      <c r="BG14" s="91">
        <f t="shared" si="97"/>
        <v>69000</v>
      </c>
      <c r="BH14" s="91">
        <f t="shared" si="98"/>
        <v>69000</v>
      </c>
      <c r="BI14" s="91"/>
      <c r="BJ14" s="98">
        <f>CA8</f>
        <v>69200</v>
      </c>
      <c r="BK14" s="91">
        <f t="shared" si="0"/>
        <v>71100</v>
      </c>
      <c r="BL14" s="91"/>
      <c r="BM14" s="91">
        <f t="shared" si="1"/>
        <v>71100</v>
      </c>
      <c r="BN14" s="91">
        <f t="shared" si="2"/>
        <v>67200</v>
      </c>
      <c r="BO14" s="91"/>
      <c r="BP14" s="91">
        <f t="shared" si="3"/>
        <v>67200</v>
      </c>
      <c r="BQ14" s="91">
        <f t="shared" si="4"/>
        <v>67200</v>
      </c>
      <c r="BR14" s="91"/>
      <c r="BS14" s="91">
        <f t="shared" si="5"/>
        <v>67200</v>
      </c>
      <c r="BT14" s="91">
        <f t="shared" si="6"/>
        <v>56100</v>
      </c>
      <c r="BU14" s="91"/>
      <c r="BV14" s="91">
        <f t="shared" si="7"/>
        <v>56100</v>
      </c>
      <c r="BW14" s="91">
        <f t="shared" si="8"/>
        <v>47900</v>
      </c>
      <c r="BX14" s="91"/>
      <c r="BY14" s="91">
        <f t="shared" si="9"/>
        <v>47900</v>
      </c>
      <c r="BZ14" s="91">
        <f t="shared" si="10"/>
        <v>67200</v>
      </c>
      <c r="CA14" s="91"/>
      <c r="CB14" s="91">
        <f t="shared" si="11"/>
        <v>67200</v>
      </c>
      <c r="CC14" s="91">
        <f t="shared" si="12"/>
        <v>67200</v>
      </c>
      <c r="CD14" s="91"/>
      <c r="CE14" s="91">
        <f t="shared" si="13"/>
        <v>67200</v>
      </c>
      <c r="CF14" s="91">
        <f t="shared" si="14"/>
        <v>56100</v>
      </c>
      <c r="CG14" s="91"/>
      <c r="CH14" s="91">
        <f t="shared" si="15"/>
        <v>56100</v>
      </c>
      <c r="CI14" s="91">
        <f t="shared" si="16"/>
        <v>56100</v>
      </c>
      <c r="CJ14" s="91"/>
      <c r="CK14" s="91">
        <f t="shared" si="17"/>
        <v>56100</v>
      </c>
      <c r="CL14" s="91">
        <f t="shared" si="18"/>
        <v>26300</v>
      </c>
      <c r="CM14" s="91"/>
      <c r="CN14" s="91">
        <f t="shared" si="19"/>
        <v>26300</v>
      </c>
      <c r="CO14" s="91">
        <f t="shared" si="20"/>
        <v>47900</v>
      </c>
      <c r="CP14" s="91"/>
      <c r="CQ14" s="91">
        <f t="shared" si="21"/>
        <v>47900</v>
      </c>
      <c r="CR14" s="91">
        <f t="shared" si="22"/>
        <v>67200</v>
      </c>
      <c r="CS14" s="91"/>
      <c r="CT14" s="91">
        <f t="shared" si="23"/>
        <v>67200</v>
      </c>
      <c r="CU14" s="91" t="str">
        <f t="shared" si="24"/>
        <v/>
      </c>
      <c r="CV14" s="91"/>
      <c r="CW14" s="91" t="str">
        <f t="shared" si="25"/>
        <v/>
      </c>
      <c r="CX14" s="91" t="str">
        <f t="shared" si="26"/>
        <v/>
      </c>
      <c r="CY14" s="91"/>
      <c r="CZ14" s="91" t="str">
        <f t="shared" si="27"/>
        <v/>
      </c>
      <c r="DA14" s="91" t="str">
        <f t="shared" si="28"/>
        <v/>
      </c>
      <c r="DB14" s="91"/>
      <c r="DC14" s="91" t="str">
        <f t="shared" si="29"/>
        <v/>
      </c>
      <c r="DD14" s="91" t="str">
        <f t="shared" si="30"/>
        <v/>
      </c>
      <c r="DE14" s="91"/>
      <c r="DF14" s="91" t="str">
        <f t="shared" si="31"/>
        <v/>
      </c>
      <c r="DG14" s="91" t="str">
        <f t="shared" si="32"/>
        <v/>
      </c>
      <c r="DH14" s="91"/>
      <c r="DI14" s="91" t="str">
        <f t="shared" si="33"/>
        <v/>
      </c>
      <c r="DJ14" s="91" t="str">
        <f t="shared" si="34"/>
        <v/>
      </c>
      <c r="DK14" s="91"/>
      <c r="DL14" s="91" t="str">
        <f t="shared" si="35"/>
        <v/>
      </c>
      <c r="DM14" s="91" t="str">
        <f t="shared" si="36"/>
        <v/>
      </c>
      <c r="DN14" s="91"/>
      <c r="DO14" s="91" t="str">
        <f t="shared" si="37"/>
        <v/>
      </c>
      <c r="DP14" s="91" t="str">
        <f t="shared" si="38"/>
        <v/>
      </c>
      <c r="DQ14" s="91"/>
      <c r="DR14" s="91" t="str">
        <f t="shared" si="39"/>
        <v/>
      </c>
      <c r="DS14" s="91" t="str">
        <f t="shared" si="40"/>
        <v/>
      </c>
      <c r="DT14" s="91"/>
      <c r="DU14" s="91" t="str">
        <f t="shared" si="41"/>
        <v/>
      </c>
      <c r="DV14" s="91" t="str">
        <f t="shared" si="42"/>
        <v/>
      </c>
      <c r="DW14" s="91"/>
      <c r="DX14" s="91" t="str">
        <f t="shared" si="43"/>
        <v/>
      </c>
      <c r="DY14" s="91" t="str">
        <f t="shared" si="44"/>
        <v/>
      </c>
      <c r="DZ14" s="91"/>
      <c r="EA14" s="91" t="str">
        <f t="shared" si="45"/>
        <v/>
      </c>
      <c r="EB14" s="91" t="str">
        <f t="shared" si="46"/>
        <v/>
      </c>
      <c r="EC14" s="91"/>
      <c r="ED14" s="91" t="str">
        <f t="shared" si="47"/>
        <v/>
      </c>
      <c r="EE14" s="91" t="str">
        <f t="shared" si="48"/>
        <v/>
      </c>
      <c r="EF14" s="91"/>
      <c r="EG14" s="91" t="str">
        <f t="shared" si="49"/>
        <v/>
      </c>
      <c r="EH14" s="91">
        <f t="shared" si="50"/>
        <v>0</v>
      </c>
      <c r="EI14" s="91"/>
      <c r="EJ14" s="91">
        <f t="shared" si="51"/>
        <v>0</v>
      </c>
      <c r="EK14" s="91">
        <f t="shared" si="52"/>
        <v>0</v>
      </c>
      <c r="EL14" s="91"/>
      <c r="EM14" s="91">
        <f t="shared" si="53"/>
        <v>0</v>
      </c>
      <c r="EN14" s="91">
        <f t="shared" si="54"/>
        <v>0</v>
      </c>
      <c r="EO14" s="91"/>
      <c r="EP14" s="91">
        <f t="shared" si="55"/>
        <v>0</v>
      </c>
      <c r="EQ14" s="91">
        <f t="shared" si="56"/>
        <v>0</v>
      </c>
      <c r="ER14" s="91"/>
      <c r="ES14" s="91">
        <f t="shared" si="57"/>
        <v>0</v>
      </c>
      <c r="ET14" s="91">
        <f t="shared" si="58"/>
        <v>0</v>
      </c>
      <c r="EU14" s="91"/>
      <c r="EV14" s="91">
        <f t="shared" si="59"/>
        <v>0</v>
      </c>
      <c r="EW14" s="91">
        <f t="shared" si="60"/>
        <v>0</v>
      </c>
      <c r="EX14" s="91"/>
      <c r="EY14" s="91">
        <f t="shared" si="61"/>
        <v>0</v>
      </c>
      <c r="EZ14" s="91">
        <f t="shared" si="62"/>
        <v>0</v>
      </c>
      <c r="FA14" s="91"/>
      <c r="FB14" s="91">
        <f t="shared" si="63"/>
        <v>0</v>
      </c>
      <c r="FC14" s="91">
        <f t="shared" si="64"/>
        <v>0</v>
      </c>
      <c r="FD14" s="91"/>
      <c r="FE14" s="91">
        <f t="shared" si="65"/>
        <v>0</v>
      </c>
      <c r="FF14" s="91">
        <f t="shared" si="66"/>
        <v>0</v>
      </c>
      <c r="FG14" s="91"/>
      <c r="FH14" s="91">
        <f t="shared" si="67"/>
        <v>0</v>
      </c>
      <c r="FI14" s="91">
        <f t="shared" si="68"/>
        <v>0</v>
      </c>
      <c r="FJ14" s="91"/>
      <c r="FK14" s="91">
        <f t="shared" si="69"/>
        <v>0</v>
      </c>
      <c r="FL14" s="91">
        <f t="shared" si="70"/>
        <v>0</v>
      </c>
      <c r="FM14" s="91"/>
      <c r="FN14" s="91">
        <f t="shared" si="71"/>
        <v>0</v>
      </c>
      <c r="FO14" s="91">
        <f t="shared" si="72"/>
        <v>0</v>
      </c>
      <c r="FP14" s="91"/>
      <c r="FQ14" s="91">
        <f t="shared" si="73"/>
        <v>0</v>
      </c>
      <c r="FR14" s="91">
        <f t="shared" si="74"/>
        <v>0</v>
      </c>
      <c r="FS14" s="91"/>
      <c r="FT14" s="91">
        <f t="shared" si="75"/>
        <v>0</v>
      </c>
      <c r="FU14" s="91">
        <f t="shared" si="76"/>
        <v>0</v>
      </c>
      <c r="FV14" s="91"/>
      <c r="FW14" s="91">
        <f t="shared" si="77"/>
        <v>0</v>
      </c>
      <c r="FX14" s="42"/>
      <c r="FY14" s="42"/>
      <c r="FZ14" s="42"/>
      <c r="GA14" s="42"/>
      <c r="GB14" s="1">
        <f t="shared" si="78"/>
        <v>71100</v>
      </c>
      <c r="GD14" s="1">
        <f t="shared" si="79"/>
        <v>71100</v>
      </c>
      <c r="GF14" s="1">
        <v>47900</v>
      </c>
      <c r="GG14" s="70">
        <v>56100</v>
      </c>
      <c r="GH14" s="1">
        <v>42700</v>
      </c>
      <c r="GI14" s="1">
        <v>67200</v>
      </c>
      <c r="GJ14" s="33">
        <v>22400</v>
      </c>
      <c r="GK14" s="33">
        <v>22700</v>
      </c>
      <c r="GL14" s="14">
        <v>23100</v>
      </c>
      <c r="GM14" s="19">
        <v>24300</v>
      </c>
      <c r="GN14" s="14">
        <v>26300</v>
      </c>
      <c r="GO14" s="16">
        <v>27200</v>
      </c>
      <c r="GP14" s="17">
        <v>28200</v>
      </c>
      <c r="GQ14" s="18">
        <v>33300</v>
      </c>
      <c r="GR14" s="18">
        <v>36400</v>
      </c>
      <c r="GS14" s="15">
        <v>71100</v>
      </c>
      <c r="GT14" s="15">
        <v>76800</v>
      </c>
      <c r="GU14" s="14">
        <v>85200</v>
      </c>
      <c r="GV14" s="14">
        <v>89900</v>
      </c>
      <c r="GW14" s="14">
        <v>95400</v>
      </c>
      <c r="GX14" s="14">
        <v>101200</v>
      </c>
      <c r="GY14" s="14">
        <v>112600</v>
      </c>
      <c r="GZ14" s="15">
        <v>155900</v>
      </c>
      <c r="HA14" s="26">
        <v>164300</v>
      </c>
      <c r="HB14" s="26">
        <v>184700</v>
      </c>
      <c r="HC14" s="15">
        <v>188500</v>
      </c>
      <c r="HE14" s="50">
        <f t="shared" si="99"/>
        <v>3460</v>
      </c>
      <c r="HF14" s="50">
        <f t="shared" si="100"/>
        <v>5536</v>
      </c>
      <c r="HG14" s="50" t="str">
        <f t="shared" si="101"/>
        <v>0</v>
      </c>
      <c r="HH14" s="201">
        <f>IF(AND(Master!K12=""),"",Master!K12)</f>
        <v>42370</v>
      </c>
      <c r="HI14" s="91">
        <f>IF(ISNA(VLOOKUP(A14,Master!$A$7:AJ$233,8,FALSE)),"",VLOOKUP(A14,Master!$A$7:AJ$233,8,FALSE))</f>
        <v>24760</v>
      </c>
      <c r="HJ14" s="91">
        <f>IF(ISNA(VLOOKUP(A14,Master!$BE$39:$CH$63,5,FALSE)),"",VLOOKUP(A14,Master!$BE$39:$CH$63,5,FALSE))</f>
        <v>24760</v>
      </c>
      <c r="HK14" s="91">
        <f>IF(ISNA(VLOOKUP(A14,Master!$A$7:AJ$233,15,FALSE)),"",VLOOKUP(A14,Master!$A$7:AJ$233,15,FALSE))</f>
        <v>25510</v>
      </c>
      <c r="HL14" s="91">
        <f>IF(ISNA(VLOOKUP(A14,Master!$A$7:AJ$233,20,FALSE)),"",VLOOKUP(A14,Master!$A$7:AJ$233,20,FALSE))</f>
        <v>25510</v>
      </c>
      <c r="HM14" s="91">
        <f>IF(ISNA(VLOOKUP(A14,Master!$BE$39:$CH$63,13,FALSE)),"",VLOOKUP(A14,Master!$BE$39:$CH$63,13,FALSE))</f>
        <v>25510</v>
      </c>
      <c r="HN14" s="91">
        <f>IF(ISNA(VLOOKUP(A14,Master!$A$7:AJ$233,25,FALSE)),"",VLOOKUP(A14,Master!$A$7:AJ$233,25,FALSE))</f>
        <v>26280</v>
      </c>
      <c r="HO14" s="91">
        <f>IF(ISNA(VLOOKUP(A14,Master!$A$7:AJ$233,30,FALSE)),"",VLOOKUP(A14,Master!$A$7:AJ$233,30,FALSE))</f>
        <v>26280</v>
      </c>
      <c r="HP14" s="91" t="str">
        <f>IF(ISNA(VLOOKUP(A14,Master!$A$7:AJ$233,9,FALSE)),"",VLOOKUP(A14,Master!$A$7:AJ$233,9,FALSE))</f>
        <v>5400A</v>
      </c>
      <c r="HQ14" s="91" t="str">
        <f>IF(ISNA(VLOOKUP(A14,Master!$A$7:AJ$233,16,FALSE)),"",VLOOKUP(A14,Master!$A$7:AJ$233,16,FALSE))</f>
        <v>5400A</v>
      </c>
      <c r="HR14" s="91" t="str">
        <f>IF(ISNA(VLOOKUP(A14,Master!$A$7:AJ$233,16,FALSE)),"",VLOOKUP(A14,Master!$A$7:AJ$233,16,FALSE))</f>
        <v>5400A</v>
      </c>
      <c r="HS14" s="91" t="str">
        <f>IF(ISNA(VLOOKUP(A14,Master!$A$7:AJ$233,21,FALSE)),"",VLOOKUP(A14,Master!$A$7:AJ$233,21,FALSE))</f>
        <v>5400A</v>
      </c>
      <c r="HT14" s="91" t="str">
        <f>IF(ISNA(VLOOKUP(A14,Master!$A$7:AJ$233,26,FALSE)),"",VLOOKUP(A14,Master!$A$7:AJ$233,26,FALSE))</f>
        <v>5400A</v>
      </c>
      <c r="HU14" s="91" t="str">
        <f>IF(ISNA(VLOOKUP(A14,Master!$A$7:AJ$233,26,FALSE)),"",VLOOKUP(A14,Master!$A$7:AJ$233,26,FALSE))</f>
        <v>5400A</v>
      </c>
      <c r="HV14" s="91" t="str">
        <f>IF(ISNA(VLOOKUP(A14,Master!$A$7:AJ$233,31,FALSE)),"",VLOOKUP(A14,Master!$A$7:AJ$233,31,FALSE))</f>
        <v>5400A</v>
      </c>
      <c r="HX14" s="42">
        <f t="shared" si="102"/>
        <v>6</v>
      </c>
      <c r="HY14" s="1">
        <f>IF(AND(HH14=Master!$BY$1),HI14,IF(AND(HH14=Master!$BY$2),HJ14,IF(AND(HH14=Master!$BY$3),HJ14,IF(AND(HH14=Master!$BY$4),HJ14,IF(AND(HH14=Master!$BY$5),HJ14,IF(AND(HH14=Master!$BY$6),HJ14,IF(AND(HH14=Master!$BY$7),HK14,IF(AND(HH14=Master!$BY$8),HL14,IF(AND(HH14=Master!$BY$9),HL14,IF(AND(HH14=Master!$BY$10),HL14,IF(AND(HH14=Master!$BY$11),HL14,IF(AND(HH14=Master!$BY$12),HL14,IF(AND(HH14=Master!$BY$13),HM14,IF(AND(HH14=Master!$BY$14),HM14,IF(AND(HH14=Master!$BY$15),HM14,IF(AND(HH14=Master!$BY$16),HM14,IF(AND(HH14=Master!$BY$17),HM14,IF(AND(HH14=Master!$BY$18),HM14,IF(AND(HH14=Master!$BY$19),HN14,HO14)))))))))))))))))))</f>
        <v>24760</v>
      </c>
      <c r="HZ14" s="1" t="str">
        <f>IF(AND(HH14=Master!$BY$1),HP14,IF(AND(HH14=Master!$BY$2),HQ14,IF(AND(HH14=Master!$BY$3),HQ14,IF(AND(HH14=Master!$BY$4),HQ14,IF(AND(HH14=Master!$BY$5),HQ14,IF(AND(HH14=Master!$BY$6),HQ14,IF(AND(HH14=Master!$BY$7),HR14,IF(AND(HH14=Master!$BY$8),HS14,IF(AND(HH14=Master!$BY$9),HS14,IF(AND(HH14=Master!$BY$10),HS14,IF(AND(HH14=Master!$BY$11),HS14,IF(AND(HH14=Master!$BY$12),HS14,IF(AND(HH14=Master!$BY$13),HT14,IF(AND(HH14=Master!$BY$14),HT14,IF(AND(HH14=Master!$BY$15),HT14,IF(AND(HH14=Master!$BY$16),HT14,IF(AND(HH14=Master!$BY$17),HT14,IF(AND(HH14=Master!$BY$18),HT14,IF(AND(HH14=Master!$BY$19),HU14,HV14)))))))))))))))))))</f>
        <v>5400A</v>
      </c>
    </row>
    <row r="15" spans="1:234" ht="23.25" customHeight="1" thickTop="1" thickBot="1">
      <c r="A15" s="280">
        <f>IF(AND(Master!A13=""),"",Master!A13)</f>
        <v>7</v>
      </c>
      <c r="B15" s="280" t="str">
        <f>IF(AND(Master!B13=""),"",UPPER(Master!B13))</f>
        <v>GOVIND LAL TAILOR</v>
      </c>
      <c r="C15" s="280" t="str">
        <f>IF(AND(Master!C13=""),"",UPPER(Master!C13))</f>
        <v>TEACHER</v>
      </c>
      <c r="D15" s="280" t="str">
        <f>IF(AND(Master!D13=""),"",UPPER(Master!D13))</f>
        <v>GSSS MURDAWA</v>
      </c>
      <c r="E15" s="282" t="s">
        <v>178</v>
      </c>
      <c r="F15" s="297" t="str">
        <f>IF(AND(Master!E13=""),"",IF(ISNA(VLOOKUP(A15,Master!$A$7:AJ$233,5,FALSE)),"",VLOOKUP(A15,Master!$A$7:AJ$233,5,FALSE)))</f>
        <v>PB-2</v>
      </c>
      <c r="G15" s="73" t="str">
        <f t="shared" si="80"/>
        <v>9300-34800</v>
      </c>
      <c r="H15" s="253">
        <f>IF(AND(Master!E13=""),"",IF(ISNA(VLOOKUP(A15,Master!$A$7:AJ$233,30,FALSE)),"",VLOOKUP(A15,Master!$A$7:AJ$233,30,FALSE)))</f>
        <v>26330</v>
      </c>
      <c r="I15" s="253" t="str">
        <f>IF(AND(Master!E13=""),"",IF(ISNA(VLOOKUP(A15,Master!$A$7:AJ$233,31,FALSE)),"",VLOOKUP(A15,Master!$A$7:AJ$233,31,FALSE)))</f>
        <v>5400A</v>
      </c>
      <c r="J15" s="221" t="str">
        <f>IF(AND(Master!G13=""),"",IF(ISNA(VLOOKUP(A15,Master!$A$7:AJ$233,7,FALSE)),"",VLOOKUP(A15,Master!$A$7:AJ$233,7,FALSE)))</f>
        <v>GPF</v>
      </c>
      <c r="K15" s="252" t="str">
        <f>IF(AND(Master!X13=""),"",IF(ISNA(VLOOKUP(A15,Master!$A$7:AJ$233,24,FALSE)),"",VLOOKUP(A15,Master!$A$7:AJ$233,24,FALSE)))</f>
        <v>Regular Pay</v>
      </c>
      <c r="L15" s="222">
        <f t="shared" si="81"/>
        <v>67668.099999999991</v>
      </c>
      <c r="M15" s="222">
        <f t="shared" si="82"/>
        <v>67668</v>
      </c>
      <c r="N15" s="223">
        <f t="shared" si="83"/>
        <v>69200</v>
      </c>
      <c r="O15" s="216">
        <f t="shared" si="84"/>
        <v>69200</v>
      </c>
      <c r="P15" s="222">
        <f t="shared" si="85"/>
        <v>3460</v>
      </c>
      <c r="Q15" s="224">
        <f t="shared" si="86"/>
        <v>72660</v>
      </c>
      <c r="R15" s="222">
        <f t="shared" si="87"/>
        <v>5536</v>
      </c>
      <c r="S15" s="90"/>
      <c r="T15" s="90"/>
      <c r="U15" s="90"/>
      <c r="V15" s="90"/>
      <c r="W15" s="225">
        <f t="shared" si="88"/>
        <v>78196</v>
      </c>
      <c r="X15" s="221" t="str">
        <f t="shared" si="89"/>
        <v/>
      </c>
      <c r="Y15" s="89"/>
      <c r="Z15" s="89"/>
      <c r="AA15" s="89"/>
      <c r="AB15" s="89"/>
      <c r="AC15" s="89"/>
      <c r="AD15" s="89"/>
      <c r="AE15" s="221">
        <f t="shared" si="90"/>
        <v>0</v>
      </c>
      <c r="AF15" s="226">
        <f t="shared" si="91"/>
        <v>78196</v>
      </c>
      <c r="AG15" s="227" t="str">
        <f t="shared" si="92"/>
        <v>5400</v>
      </c>
      <c r="AH15" s="227">
        <f>IF(AND(I15=""),"",VLOOKUP(I15,$AZ$6:$BB$34,2,FALSE))</f>
        <v>15</v>
      </c>
      <c r="AI15" s="227" t="str">
        <f>IF(AND(I15=""),"",VLOOKUP(I15,$AZ$6:$BB$34,3,FALSE))</f>
        <v>L-13</v>
      </c>
      <c r="AJ15" s="227" t="str">
        <f>IF(AND(Master!AG13=""),"",Master!AG13)</f>
        <v/>
      </c>
      <c r="AK15" s="292">
        <f>IF(AND(Master!L13=""),"",Master!L13)</f>
        <v>42370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Z15" s="50" t="s">
        <v>79</v>
      </c>
      <c r="BA15" s="50">
        <v>15</v>
      </c>
      <c r="BB15" s="50" t="s">
        <v>12</v>
      </c>
      <c r="BC15" s="1" t="str">
        <f t="shared" si="93"/>
        <v>5400A</v>
      </c>
      <c r="BD15" s="1">
        <f t="shared" si="94"/>
        <v>67668</v>
      </c>
      <c r="BE15" s="91">
        <f t="shared" si="95"/>
        <v>69000</v>
      </c>
      <c r="BF15" s="91">
        <f t="shared" si="96"/>
        <v>69000</v>
      </c>
      <c r="BG15" s="91">
        <f t="shared" si="97"/>
        <v>69000</v>
      </c>
      <c r="BH15" s="91">
        <f t="shared" si="98"/>
        <v>69000</v>
      </c>
      <c r="BI15" s="91"/>
      <c r="BJ15" s="98">
        <f>CD8</f>
        <v>69200</v>
      </c>
      <c r="BK15" s="91">
        <f t="shared" si="0"/>
        <v>73200</v>
      </c>
      <c r="BL15" s="91"/>
      <c r="BM15" s="91">
        <f t="shared" si="1"/>
        <v>73200</v>
      </c>
      <c r="BN15" s="91">
        <f t="shared" si="2"/>
        <v>69200</v>
      </c>
      <c r="BO15" s="91"/>
      <c r="BP15" s="91">
        <f t="shared" si="3"/>
        <v>69200</v>
      </c>
      <c r="BQ15" s="91">
        <f t="shared" si="4"/>
        <v>69200</v>
      </c>
      <c r="BR15" s="91"/>
      <c r="BS15" s="91">
        <f t="shared" si="5"/>
        <v>69200</v>
      </c>
      <c r="BT15" s="91">
        <f t="shared" si="6"/>
        <v>57800</v>
      </c>
      <c r="BU15" s="91"/>
      <c r="BV15" s="91">
        <f t="shared" si="7"/>
        <v>57800</v>
      </c>
      <c r="BW15" s="91">
        <f t="shared" si="8"/>
        <v>49300</v>
      </c>
      <c r="BX15" s="91"/>
      <c r="BY15" s="91">
        <f t="shared" si="9"/>
        <v>49300</v>
      </c>
      <c r="BZ15" s="91">
        <f t="shared" si="10"/>
        <v>69200</v>
      </c>
      <c r="CA15" s="91"/>
      <c r="CB15" s="91">
        <f t="shared" si="11"/>
        <v>69200</v>
      </c>
      <c r="CC15" s="91">
        <f t="shared" si="12"/>
        <v>69200</v>
      </c>
      <c r="CD15" s="91"/>
      <c r="CE15" s="91">
        <f t="shared" si="13"/>
        <v>69200</v>
      </c>
      <c r="CF15" s="91">
        <f t="shared" si="14"/>
        <v>57800</v>
      </c>
      <c r="CG15" s="91"/>
      <c r="CH15" s="91">
        <f t="shared" si="15"/>
        <v>57800</v>
      </c>
      <c r="CI15" s="91">
        <f t="shared" si="16"/>
        <v>57800</v>
      </c>
      <c r="CJ15" s="91"/>
      <c r="CK15" s="91">
        <f t="shared" si="17"/>
        <v>57800</v>
      </c>
      <c r="CL15" s="91">
        <f t="shared" si="18"/>
        <v>27100</v>
      </c>
      <c r="CM15" s="91"/>
      <c r="CN15" s="91">
        <f t="shared" si="19"/>
        <v>27100</v>
      </c>
      <c r="CO15" s="91">
        <f t="shared" si="20"/>
        <v>49300</v>
      </c>
      <c r="CP15" s="91"/>
      <c r="CQ15" s="91">
        <f t="shared" si="21"/>
        <v>49300</v>
      </c>
      <c r="CR15" s="91">
        <f t="shared" si="22"/>
        <v>69200</v>
      </c>
      <c r="CS15" s="91"/>
      <c r="CT15" s="91">
        <f t="shared" si="23"/>
        <v>69200</v>
      </c>
      <c r="CU15" s="91" t="str">
        <f t="shared" si="24"/>
        <v/>
      </c>
      <c r="CV15" s="91"/>
      <c r="CW15" s="91" t="str">
        <f t="shared" si="25"/>
        <v/>
      </c>
      <c r="CX15" s="91" t="str">
        <f t="shared" si="26"/>
        <v/>
      </c>
      <c r="CY15" s="91"/>
      <c r="CZ15" s="91" t="str">
        <f t="shared" si="27"/>
        <v/>
      </c>
      <c r="DA15" s="91" t="str">
        <f t="shared" si="28"/>
        <v/>
      </c>
      <c r="DB15" s="91"/>
      <c r="DC15" s="91" t="str">
        <f t="shared" si="29"/>
        <v/>
      </c>
      <c r="DD15" s="91" t="str">
        <f t="shared" si="30"/>
        <v/>
      </c>
      <c r="DE15" s="91"/>
      <c r="DF15" s="91" t="str">
        <f t="shared" si="31"/>
        <v/>
      </c>
      <c r="DG15" s="91" t="str">
        <f t="shared" si="32"/>
        <v/>
      </c>
      <c r="DH15" s="91"/>
      <c r="DI15" s="91" t="str">
        <f t="shared" si="33"/>
        <v/>
      </c>
      <c r="DJ15" s="91" t="str">
        <f t="shared" si="34"/>
        <v/>
      </c>
      <c r="DK15" s="91"/>
      <c r="DL15" s="91" t="str">
        <f t="shared" si="35"/>
        <v/>
      </c>
      <c r="DM15" s="91" t="str">
        <f t="shared" si="36"/>
        <v/>
      </c>
      <c r="DN15" s="91"/>
      <c r="DO15" s="91" t="str">
        <f t="shared" si="37"/>
        <v/>
      </c>
      <c r="DP15" s="91" t="str">
        <f t="shared" si="38"/>
        <v/>
      </c>
      <c r="DQ15" s="91"/>
      <c r="DR15" s="91" t="str">
        <f t="shared" si="39"/>
        <v/>
      </c>
      <c r="DS15" s="91" t="str">
        <f t="shared" si="40"/>
        <v/>
      </c>
      <c r="DT15" s="91"/>
      <c r="DU15" s="91" t="str">
        <f t="shared" si="41"/>
        <v/>
      </c>
      <c r="DV15" s="91" t="str">
        <f t="shared" si="42"/>
        <v/>
      </c>
      <c r="DW15" s="91"/>
      <c r="DX15" s="91" t="str">
        <f t="shared" si="43"/>
        <v/>
      </c>
      <c r="DY15" s="91" t="str">
        <f t="shared" si="44"/>
        <v/>
      </c>
      <c r="DZ15" s="91"/>
      <c r="EA15" s="91" t="str">
        <f t="shared" si="45"/>
        <v/>
      </c>
      <c r="EB15" s="91" t="str">
        <f t="shared" si="46"/>
        <v/>
      </c>
      <c r="EC15" s="91"/>
      <c r="ED15" s="91" t="str">
        <f t="shared" si="47"/>
        <v/>
      </c>
      <c r="EE15" s="91" t="str">
        <f t="shared" si="48"/>
        <v/>
      </c>
      <c r="EF15" s="91"/>
      <c r="EG15" s="91" t="str">
        <f t="shared" si="49"/>
        <v/>
      </c>
      <c r="EH15" s="91">
        <f t="shared" si="50"/>
        <v>0</v>
      </c>
      <c r="EI15" s="91"/>
      <c r="EJ15" s="91">
        <f t="shared" si="51"/>
        <v>0</v>
      </c>
      <c r="EK15" s="91">
        <f t="shared" si="52"/>
        <v>0</v>
      </c>
      <c r="EL15" s="91"/>
      <c r="EM15" s="91">
        <f t="shared" si="53"/>
        <v>0</v>
      </c>
      <c r="EN15" s="91">
        <f t="shared" si="54"/>
        <v>0</v>
      </c>
      <c r="EO15" s="91"/>
      <c r="EP15" s="91">
        <f t="shared" si="55"/>
        <v>0</v>
      </c>
      <c r="EQ15" s="91">
        <f t="shared" si="56"/>
        <v>0</v>
      </c>
      <c r="ER15" s="91"/>
      <c r="ES15" s="91">
        <f t="shared" si="57"/>
        <v>0</v>
      </c>
      <c r="ET15" s="91">
        <f t="shared" si="58"/>
        <v>0</v>
      </c>
      <c r="EU15" s="91"/>
      <c r="EV15" s="91">
        <f t="shared" si="59"/>
        <v>0</v>
      </c>
      <c r="EW15" s="91">
        <f t="shared" si="60"/>
        <v>0</v>
      </c>
      <c r="EX15" s="91"/>
      <c r="EY15" s="91">
        <f t="shared" si="61"/>
        <v>0</v>
      </c>
      <c r="EZ15" s="91">
        <f t="shared" si="62"/>
        <v>0</v>
      </c>
      <c r="FA15" s="91"/>
      <c r="FB15" s="91">
        <f t="shared" si="63"/>
        <v>0</v>
      </c>
      <c r="FC15" s="91">
        <f t="shared" si="64"/>
        <v>0</v>
      </c>
      <c r="FD15" s="91"/>
      <c r="FE15" s="91">
        <f t="shared" si="65"/>
        <v>0</v>
      </c>
      <c r="FF15" s="91">
        <f t="shared" si="66"/>
        <v>0</v>
      </c>
      <c r="FG15" s="91"/>
      <c r="FH15" s="91">
        <f t="shared" si="67"/>
        <v>0</v>
      </c>
      <c r="FI15" s="91">
        <f t="shared" si="68"/>
        <v>0</v>
      </c>
      <c r="FJ15" s="91"/>
      <c r="FK15" s="91">
        <f t="shared" si="69"/>
        <v>0</v>
      </c>
      <c r="FL15" s="91">
        <f t="shared" si="70"/>
        <v>0</v>
      </c>
      <c r="FM15" s="91"/>
      <c r="FN15" s="91">
        <f t="shared" si="71"/>
        <v>0</v>
      </c>
      <c r="FO15" s="91">
        <f t="shared" si="72"/>
        <v>0</v>
      </c>
      <c r="FP15" s="91"/>
      <c r="FQ15" s="91">
        <f t="shared" si="73"/>
        <v>0</v>
      </c>
      <c r="FR15" s="91">
        <f t="shared" si="74"/>
        <v>0</v>
      </c>
      <c r="FS15" s="91"/>
      <c r="FT15" s="91">
        <f t="shared" si="75"/>
        <v>0</v>
      </c>
      <c r="FU15" s="91">
        <f t="shared" si="76"/>
        <v>0</v>
      </c>
      <c r="FV15" s="91"/>
      <c r="FW15" s="91">
        <f t="shared" si="77"/>
        <v>0</v>
      </c>
      <c r="FX15" s="42"/>
      <c r="FY15" s="42"/>
      <c r="FZ15" s="42"/>
      <c r="GA15" s="42"/>
      <c r="GB15" s="1">
        <f t="shared" si="78"/>
        <v>73200</v>
      </c>
      <c r="GD15" s="1">
        <f t="shared" si="79"/>
        <v>73200</v>
      </c>
      <c r="GF15" s="1">
        <v>49300</v>
      </c>
      <c r="GG15" s="70">
        <v>57800</v>
      </c>
      <c r="GH15" s="1">
        <v>44000</v>
      </c>
      <c r="GI15" s="1">
        <v>69200</v>
      </c>
      <c r="GJ15" s="31">
        <v>23100</v>
      </c>
      <c r="GK15" s="31">
        <v>23400</v>
      </c>
      <c r="GL15" s="19">
        <v>23800</v>
      </c>
      <c r="GM15" s="19">
        <v>25000</v>
      </c>
      <c r="GN15" s="14">
        <v>27100</v>
      </c>
      <c r="GO15" s="16">
        <v>28000</v>
      </c>
      <c r="GP15" s="17">
        <v>29300</v>
      </c>
      <c r="GQ15" s="18">
        <v>34300</v>
      </c>
      <c r="GR15" s="18">
        <v>37500</v>
      </c>
      <c r="GS15" s="14">
        <v>73200</v>
      </c>
      <c r="GT15" s="14">
        <v>79100</v>
      </c>
      <c r="GU15" s="14">
        <v>87800</v>
      </c>
      <c r="GV15" s="14">
        <v>92600</v>
      </c>
      <c r="GW15" s="14">
        <v>98300</v>
      </c>
      <c r="GX15" s="26">
        <v>104200</v>
      </c>
      <c r="GY15" s="26">
        <v>116000</v>
      </c>
      <c r="GZ15" s="15">
        <v>160600</v>
      </c>
      <c r="HA15" s="15">
        <v>169200</v>
      </c>
      <c r="HB15" s="15">
        <v>190200</v>
      </c>
      <c r="HC15" s="15">
        <v>194200</v>
      </c>
      <c r="HE15" s="50">
        <f t="shared" si="99"/>
        <v>3460</v>
      </c>
      <c r="HF15" s="50">
        <f t="shared" si="100"/>
        <v>5536</v>
      </c>
      <c r="HG15" s="50" t="str">
        <f t="shared" si="101"/>
        <v>0</v>
      </c>
      <c r="HH15" s="201">
        <f>IF(AND(Master!K13=""),"",Master!K13)</f>
        <v>42370</v>
      </c>
      <c r="HI15" s="91">
        <f>IF(ISNA(VLOOKUP(A15,Master!$A$7:AJ$233,8,FALSE)),"",VLOOKUP(A15,Master!$A$7:AJ$233,8,FALSE))</f>
        <v>24810</v>
      </c>
      <c r="HJ15" s="91">
        <f>IF(ISNA(VLOOKUP(A15,Master!$BE$39:$CH$63,5,FALSE)),"",VLOOKUP(A15,Master!$BE$39:$CH$63,5,FALSE))</f>
        <v>24810</v>
      </c>
      <c r="HK15" s="91">
        <f>IF(ISNA(VLOOKUP(A15,Master!$A$7:AJ$233,15,FALSE)),"",VLOOKUP(A15,Master!$A$7:AJ$233,15,FALSE))</f>
        <v>25560</v>
      </c>
      <c r="HL15" s="91">
        <f>IF(ISNA(VLOOKUP(A15,Master!$A$7:AJ$233,20,FALSE)),"",VLOOKUP(A15,Master!$A$7:AJ$233,20,FALSE))</f>
        <v>25560</v>
      </c>
      <c r="HM15" s="91">
        <f>IF(ISNA(VLOOKUP(A15,Master!$BE$39:$CH$63,13,FALSE)),"",VLOOKUP(A15,Master!$BE$39:$CH$63,13,FALSE))</f>
        <v>25560</v>
      </c>
      <c r="HN15" s="91">
        <f>IF(ISNA(VLOOKUP(A15,Master!$A$7:AJ$233,25,FALSE)),"",VLOOKUP(A15,Master!$A$7:AJ$233,25,FALSE))</f>
        <v>26330</v>
      </c>
      <c r="HO15" s="91">
        <f>IF(ISNA(VLOOKUP(A15,Master!$A$7:AJ$233,30,FALSE)),"",VLOOKUP(A15,Master!$A$7:AJ$233,30,FALSE))</f>
        <v>26330</v>
      </c>
      <c r="HP15" s="91" t="str">
        <f>IF(ISNA(VLOOKUP(A15,Master!$A$7:AJ$233,9,FALSE)),"",VLOOKUP(A15,Master!$A$7:AJ$233,9,FALSE))</f>
        <v>5400A</v>
      </c>
      <c r="HQ15" s="91" t="str">
        <f>IF(ISNA(VLOOKUP(A15,Master!$A$7:AJ$233,16,FALSE)),"",VLOOKUP(A15,Master!$A$7:AJ$233,16,FALSE))</f>
        <v>5400A</v>
      </c>
      <c r="HR15" s="91" t="str">
        <f>IF(ISNA(VLOOKUP(A15,Master!$A$7:AJ$233,16,FALSE)),"",VLOOKUP(A15,Master!$A$7:AJ$233,16,FALSE))</f>
        <v>5400A</v>
      </c>
      <c r="HS15" s="91" t="str">
        <f>IF(ISNA(VLOOKUP(A15,Master!$A$7:AJ$233,21,FALSE)),"",VLOOKUP(A15,Master!$A$7:AJ$233,21,FALSE))</f>
        <v>5400A</v>
      </c>
      <c r="HT15" s="91" t="str">
        <f>IF(ISNA(VLOOKUP(A15,Master!$A$7:AJ$233,26,FALSE)),"",VLOOKUP(A15,Master!$A$7:AJ$233,26,FALSE))</f>
        <v>5400A</v>
      </c>
      <c r="HU15" s="91" t="str">
        <f>IF(ISNA(VLOOKUP(A15,Master!$A$7:AJ$233,26,FALSE)),"",VLOOKUP(A15,Master!$A$7:AJ$233,26,FALSE))</f>
        <v>5400A</v>
      </c>
      <c r="HV15" s="91" t="str">
        <f>IF(ISNA(VLOOKUP(A15,Master!$A$7:AJ$233,31,FALSE)),"",VLOOKUP(A15,Master!$A$7:AJ$233,31,FALSE))</f>
        <v>5400A</v>
      </c>
      <c r="HX15" s="42">
        <f t="shared" si="102"/>
        <v>7</v>
      </c>
      <c r="HY15" s="1">
        <f>IF(AND(HH15=Master!$BY$1),HI15,IF(AND(HH15=Master!$BY$2),HJ15,IF(AND(HH15=Master!$BY$3),HJ15,IF(AND(HH15=Master!$BY$4),HJ15,IF(AND(HH15=Master!$BY$5),HJ15,IF(AND(HH15=Master!$BY$6),HJ15,IF(AND(HH15=Master!$BY$7),HK15,IF(AND(HH15=Master!$BY$8),HL15,IF(AND(HH15=Master!$BY$9),HL15,IF(AND(HH15=Master!$BY$10),HL15,IF(AND(HH15=Master!$BY$11),HL15,IF(AND(HH15=Master!$BY$12),HL15,IF(AND(HH15=Master!$BY$13),HM15,IF(AND(HH15=Master!$BY$14),HM15,IF(AND(HH15=Master!$BY$15),HM15,IF(AND(HH15=Master!$BY$16),HM15,IF(AND(HH15=Master!$BY$17),HM15,IF(AND(HH15=Master!$BY$18),HM15,IF(AND(HH15=Master!$BY$19),HN15,HO15)))))))))))))))))))</f>
        <v>24810</v>
      </c>
      <c r="HZ15" s="1" t="str">
        <f>IF(AND(HH15=Master!$BY$1),HP15,IF(AND(HH15=Master!$BY$2),HQ15,IF(AND(HH15=Master!$BY$3),HQ15,IF(AND(HH15=Master!$BY$4),HQ15,IF(AND(HH15=Master!$BY$5),HQ15,IF(AND(HH15=Master!$BY$6),HQ15,IF(AND(HH15=Master!$BY$7),HR15,IF(AND(HH15=Master!$BY$8),HS15,IF(AND(HH15=Master!$BY$9),HS15,IF(AND(HH15=Master!$BY$10),HS15,IF(AND(HH15=Master!$BY$11),HS15,IF(AND(HH15=Master!$BY$12),HS15,IF(AND(HH15=Master!$BY$13),HT15,IF(AND(HH15=Master!$BY$14),HT15,IF(AND(HH15=Master!$BY$15),HT15,IF(AND(HH15=Master!$BY$16),HT15,IF(AND(HH15=Master!$BY$17),HT15,IF(AND(HH15=Master!$BY$18),HT15,IF(AND(HH15=Master!$BY$19),HU15,HV15)))))))))))))))))))</f>
        <v>5400A</v>
      </c>
    </row>
    <row r="16" spans="1:234" ht="23.25" customHeight="1" thickTop="1" thickBot="1">
      <c r="A16" s="280">
        <f>IF(AND(Master!A14=""),"",Master!A14)</f>
        <v>8</v>
      </c>
      <c r="B16" s="280" t="str">
        <f>IF(AND(Master!B14=""),"",UPPER(Master!B14))</f>
        <v>ARJUNSINGH BHATI</v>
      </c>
      <c r="C16" s="280" t="str">
        <f>IF(AND(Master!C14=""),"",UPPER(Master!C14))</f>
        <v>P.T.I.</v>
      </c>
      <c r="D16" s="280" t="str">
        <f>IF(AND(Master!D14=""),"",UPPER(Master!D14))</f>
        <v>GSSS MURDAWA</v>
      </c>
      <c r="E16" s="282" t="s">
        <v>178</v>
      </c>
      <c r="F16" s="297" t="str">
        <f>IF(AND(Master!E14=""),"",IF(ISNA(VLOOKUP(A16,Master!$A$7:AJ$233,5,FALSE)),"",VLOOKUP(A16,Master!$A$7:AJ$233,5,FALSE)))</f>
        <v>PB-2</v>
      </c>
      <c r="G16" s="73" t="str">
        <f t="shared" si="80"/>
        <v>9300-34800</v>
      </c>
      <c r="H16" s="253">
        <f>IF(AND(Master!E14=""),"",IF(ISNA(VLOOKUP(A16,Master!$A$7:AJ$233,30,FALSE)),"",VLOOKUP(A16,Master!$A$7:AJ$233,30,FALSE)))</f>
        <v>21930</v>
      </c>
      <c r="I16" s="253">
        <f>IF(AND(Master!E14=""),"",IF(ISNA(VLOOKUP(A16,Master!$A$7:AJ$233,31,FALSE)),"",VLOOKUP(A16,Master!$A$7:AJ$233,31,FALSE)))</f>
        <v>4800</v>
      </c>
      <c r="J16" s="221" t="str">
        <f>IF(AND(Master!G14=""),"",IF(ISNA(VLOOKUP(A16,Master!$A$7:AJ$233,7,FALSE)),"",VLOOKUP(A16,Master!$A$7:AJ$233,7,FALSE)))</f>
        <v>GPF</v>
      </c>
      <c r="K16" s="252" t="str">
        <f>IF(AND(Master!X14=""),"",IF(ISNA(VLOOKUP(A16,Master!$A$7:AJ$233,24,FALSE)),"",VLOOKUP(A16,Master!$A$7:AJ$233,24,FALSE)))</f>
        <v>Regular Pay</v>
      </c>
      <c r="L16" s="222">
        <f t="shared" si="81"/>
        <v>56360.1</v>
      </c>
      <c r="M16" s="222">
        <f t="shared" si="82"/>
        <v>56360</v>
      </c>
      <c r="N16" s="223">
        <f>IF(AND(I16=""),"",BJ16)</f>
        <v>57800</v>
      </c>
      <c r="O16" s="216">
        <f t="shared" si="84"/>
        <v>57800</v>
      </c>
      <c r="P16" s="222">
        <f t="shared" si="85"/>
        <v>2890</v>
      </c>
      <c r="Q16" s="224">
        <f t="shared" si="86"/>
        <v>60690</v>
      </c>
      <c r="R16" s="222">
        <f t="shared" si="87"/>
        <v>4624</v>
      </c>
      <c r="S16" s="90"/>
      <c r="T16" s="90"/>
      <c r="U16" s="90"/>
      <c r="V16" s="90"/>
      <c r="W16" s="225">
        <f t="shared" si="88"/>
        <v>65314</v>
      </c>
      <c r="X16" s="221" t="str">
        <f t="shared" si="89"/>
        <v/>
      </c>
      <c r="Y16" s="89"/>
      <c r="Z16" s="89"/>
      <c r="AA16" s="89"/>
      <c r="AB16" s="89"/>
      <c r="AC16" s="89"/>
      <c r="AD16" s="89"/>
      <c r="AE16" s="221">
        <f t="shared" si="90"/>
        <v>0</v>
      </c>
      <c r="AF16" s="226">
        <f t="shared" si="91"/>
        <v>65314</v>
      </c>
      <c r="AG16" s="227">
        <f>IF(AND(I16=""),"",IF(AND(I16="2400A"),"2400",IF(AND(I16="2400B"),"2400",IF(AND(I16="2400C"),"2400",IF(AND(I16="2800A"),"2800",IF(AND(I16="2800B"),"2800",IF(AND(I16="5400A"),"5400",IF(AND(I16="5400B"),"5400",I16))))))))</f>
        <v>4800</v>
      </c>
      <c r="AH16" s="227">
        <f>IF(AND(I16=""),"",VLOOKUP(I16,$AZ$6:$BB$34,2,FALSE))</f>
        <v>14</v>
      </c>
      <c r="AI16" s="227" t="str">
        <f>IF(AND(I16=""),"",VLOOKUP(I16,$AZ$6:$BB$34,3,FALSE))</f>
        <v>L-12</v>
      </c>
      <c r="AJ16" s="227" t="str">
        <f>IF(AND(Master!AG14=""),"",Master!AG14)</f>
        <v/>
      </c>
      <c r="AK16" s="292">
        <f>IF(AND(Master!L14=""),"",Master!L14)</f>
        <v>42370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Y16" s="1" t="s">
        <v>133</v>
      </c>
      <c r="AZ16" s="50" t="s">
        <v>80</v>
      </c>
      <c r="BA16" s="50">
        <v>15</v>
      </c>
      <c r="BB16" s="50" t="s">
        <v>63</v>
      </c>
      <c r="BC16" s="1">
        <f t="shared" si="93"/>
        <v>4800</v>
      </c>
      <c r="BD16" s="1">
        <f t="shared" si="94"/>
        <v>56360</v>
      </c>
      <c r="BE16" s="91">
        <f t="shared" si="95"/>
        <v>57800</v>
      </c>
      <c r="BF16" s="91">
        <f t="shared" si="96"/>
        <v>57800</v>
      </c>
      <c r="BG16" s="91">
        <f t="shared" si="97"/>
        <v>57800</v>
      </c>
      <c r="BH16" s="91">
        <f t="shared" si="98"/>
        <v>57800</v>
      </c>
      <c r="BI16" s="91"/>
      <c r="BJ16" s="98">
        <f>CG8</f>
        <v>57800</v>
      </c>
      <c r="BK16" s="91">
        <f t="shared" si="0"/>
        <v>75400</v>
      </c>
      <c r="BL16" s="91"/>
      <c r="BM16" s="91">
        <f t="shared" si="1"/>
        <v>75400</v>
      </c>
      <c r="BN16" s="91">
        <f t="shared" si="2"/>
        <v>71300</v>
      </c>
      <c r="BO16" s="91"/>
      <c r="BP16" s="91">
        <f t="shared" si="3"/>
        <v>71300</v>
      </c>
      <c r="BQ16" s="91">
        <f t="shared" si="4"/>
        <v>71300</v>
      </c>
      <c r="BR16" s="91"/>
      <c r="BS16" s="91">
        <f t="shared" si="5"/>
        <v>71300</v>
      </c>
      <c r="BT16" s="91">
        <f t="shared" si="6"/>
        <v>59500</v>
      </c>
      <c r="BU16" s="91"/>
      <c r="BV16" s="91">
        <f t="shared" si="7"/>
        <v>59500</v>
      </c>
      <c r="BW16" s="91">
        <f t="shared" si="8"/>
        <v>50800</v>
      </c>
      <c r="BX16" s="91"/>
      <c r="BY16" s="91">
        <f t="shared" si="9"/>
        <v>50800</v>
      </c>
      <c r="BZ16" s="91">
        <f t="shared" si="10"/>
        <v>71300</v>
      </c>
      <c r="CA16" s="91"/>
      <c r="CB16" s="91">
        <f t="shared" si="11"/>
        <v>71300</v>
      </c>
      <c r="CC16" s="91">
        <f t="shared" si="12"/>
        <v>71300</v>
      </c>
      <c r="CD16" s="91"/>
      <c r="CE16" s="91">
        <f t="shared" si="13"/>
        <v>71300</v>
      </c>
      <c r="CF16" s="91">
        <f t="shared" si="14"/>
        <v>59500</v>
      </c>
      <c r="CG16" s="91"/>
      <c r="CH16" s="91">
        <f t="shared" si="15"/>
        <v>59500</v>
      </c>
      <c r="CI16" s="91">
        <f t="shared" si="16"/>
        <v>59500</v>
      </c>
      <c r="CJ16" s="91"/>
      <c r="CK16" s="91">
        <f t="shared" si="17"/>
        <v>59500</v>
      </c>
      <c r="CL16" s="91">
        <f t="shared" si="18"/>
        <v>27900</v>
      </c>
      <c r="CM16" s="91"/>
      <c r="CN16" s="91">
        <f t="shared" si="19"/>
        <v>27900</v>
      </c>
      <c r="CO16" s="91">
        <f t="shared" si="20"/>
        <v>50800</v>
      </c>
      <c r="CP16" s="91"/>
      <c r="CQ16" s="91">
        <f t="shared" si="21"/>
        <v>50800</v>
      </c>
      <c r="CR16" s="91">
        <f t="shared" si="22"/>
        <v>71300</v>
      </c>
      <c r="CS16" s="91"/>
      <c r="CT16" s="91">
        <f t="shared" si="23"/>
        <v>71300</v>
      </c>
      <c r="CU16" s="91" t="str">
        <f t="shared" si="24"/>
        <v/>
      </c>
      <c r="CV16" s="91"/>
      <c r="CW16" s="91" t="str">
        <f t="shared" si="25"/>
        <v/>
      </c>
      <c r="CX16" s="91" t="str">
        <f t="shared" si="26"/>
        <v/>
      </c>
      <c r="CY16" s="91"/>
      <c r="CZ16" s="91" t="str">
        <f t="shared" si="27"/>
        <v/>
      </c>
      <c r="DA16" s="91" t="str">
        <f t="shared" si="28"/>
        <v/>
      </c>
      <c r="DB16" s="91"/>
      <c r="DC16" s="91" t="str">
        <f t="shared" si="29"/>
        <v/>
      </c>
      <c r="DD16" s="91" t="str">
        <f t="shared" si="30"/>
        <v/>
      </c>
      <c r="DE16" s="91"/>
      <c r="DF16" s="91" t="str">
        <f t="shared" si="31"/>
        <v/>
      </c>
      <c r="DG16" s="91" t="str">
        <f t="shared" si="32"/>
        <v/>
      </c>
      <c r="DH16" s="91"/>
      <c r="DI16" s="91" t="str">
        <f t="shared" si="33"/>
        <v/>
      </c>
      <c r="DJ16" s="91" t="str">
        <f t="shared" si="34"/>
        <v/>
      </c>
      <c r="DK16" s="91"/>
      <c r="DL16" s="91" t="str">
        <f t="shared" si="35"/>
        <v/>
      </c>
      <c r="DM16" s="91" t="str">
        <f t="shared" si="36"/>
        <v/>
      </c>
      <c r="DN16" s="91"/>
      <c r="DO16" s="91" t="str">
        <f t="shared" si="37"/>
        <v/>
      </c>
      <c r="DP16" s="91" t="str">
        <f t="shared" si="38"/>
        <v/>
      </c>
      <c r="DQ16" s="91"/>
      <c r="DR16" s="91" t="str">
        <f t="shared" si="39"/>
        <v/>
      </c>
      <c r="DS16" s="91" t="str">
        <f t="shared" si="40"/>
        <v/>
      </c>
      <c r="DT16" s="91"/>
      <c r="DU16" s="91" t="str">
        <f t="shared" si="41"/>
        <v/>
      </c>
      <c r="DV16" s="91" t="str">
        <f t="shared" si="42"/>
        <v/>
      </c>
      <c r="DW16" s="91"/>
      <c r="DX16" s="91" t="str">
        <f t="shared" si="43"/>
        <v/>
      </c>
      <c r="DY16" s="91" t="str">
        <f t="shared" si="44"/>
        <v/>
      </c>
      <c r="DZ16" s="91"/>
      <c r="EA16" s="91" t="str">
        <f t="shared" si="45"/>
        <v/>
      </c>
      <c r="EB16" s="91" t="str">
        <f t="shared" si="46"/>
        <v/>
      </c>
      <c r="EC16" s="91"/>
      <c r="ED16" s="91" t="str">
        <f t="shared" si="47"/>
        <v/>
      </c>
      <c r="EE16" s="91" t="str">
        <f t="shared" si="48"/>
        <v/>
      </c>
      <c r="EF16" s="91"/>
      <c r="EG16" s="91" t="str">
        <f t="shared" si="49"/>
        <v/>
      </c>
      <c r="EH16" s="91">
        <f t="shared" si="50"/>
        <v>0</v>
      </c>
      <c r="EI16" s="91"/>
      <c r="EJ16" s="91">
        <f t="shared" si="51"/>
        <v>0</v>
      </c>
      <c r="EK16" s="91">
        <f t="shared" si="52"/>
        <v>0</v>
      </c>
      <c r="EL16" s="91"/>
      <c r="EM16" s="91">
        <f t="shared" si="53"/>
        <v>0</v>
      </c>
      <c r="EN16" s="91">
        <f t="shared" si="54"/>
        <v>0</v>
      </c>
      <c r="EO16" s="91"/>
      <c r="EP16" s="91">
        <f t="shared" si="55"/>
        <v>0</v>
      </c>
      <c r="EQ16" s="91">
        <f t="shared" si="56"/>
        <v>0</v>
      </c>
      <c r="ER16" s="91"/>
      <c r="ES16" s="91">
        <f t="shared" si="57"/>
        <v>0</v>
      </c>
      <c r="ET16" s="91">
        <f t="shared" si="58"/>
        <v>0</v>
      </c>
      <c r="EU16" s="91"/>
      <c r="EV16" s="91">
        <f t="shared" si="59"/>
        <v>0</v>
      </c>
      <c r="EW16" s="91">
        <f t="shared" si="60"/>
        <v>0</v>
      </c>
      <c r="EX16" s="91"/>
      <c r="EY16" s="91">
        <f t="shared" si="61"/>
        <v>0</v>
      </c>
      <c r="EZ16" s="91">
        <f t="shared" si="62"/>
        <v>0</v>
      </c>
      <c r="FA16" s="91"/>
      <c r="FB16" s="91">
        <f t="shared" si="63"/>
        <v>0</v>
      </c>
      <c r="FC16" s="91">
        <f t="shared" si="64"/>
        <v>0</v>
      </c>
      <c r="FD16" s="91"/>
      <c r="FE16" s="91">
        <f t="shared" si="65"/>
        <v>0</v>
      </c>
      <c r="FF16" s="91">
        <f t="shared" si="66"/>
        <v>0</v>
      </c>
      <c r="FG16" s="91"/>
      <c r="FH16" s="91">
        <f t="shared" si="67"/>
        <v>0</v>
      </c>
      <c r="FI16" s="91">
        <f t="shared" si="68"/>
        <v>0</v>
      </c>
      <c r="FJ16" s="91"/>
      <c r="FK16" s="91">
        <f t="shared" si="69"/>
        <v>0</v>
      </c>
      <c r="FL16" s="91">
        <f t="shared" si="70"/>
        <v>0</v>
      </c>
      <c r="FM16" s="91"/>
      <c r="FN16" s="91">
        <f t="shared" si="71"/>
        <v>0</v>
      </c>
      <c r="FO16" s="91">
        <f t="shared" si="72"/>
        <v>0</v>
      </c>
      <c r="FP16" s="91"/>
      <c r="FQ16" s="91">
        <f t="shared" si="73"/>
        <v>0</v>
      </c>
      <c r="FR16" s="91">
        <f t="shared" si="74"/>
        <v>0</v>
      </c>
      <c r="FS16" s="91"/>
      <c r="FT16" s="91">
        <f t="shared" si="75"/>
        <v>0</v>
      </c>
      <c r="FU16" s="91">
        <f t="shared" si="76"/>
        <v>0</v>
      </c>
      <c r="FV16" s="91"/>
      <c r="FW16" s="91">
        <f t="shared" si="77"/>
        <v>0</v>
      </c>
      <c r="FX16" s="42"/>
      <c r="FY16" s="42"/>
      <c r="FZ16" s="42"/>
      <c r="GA16" s="42"/>
      <c r="GB16" s="1">
        <f t="shared" si="78"/>
        <v>75400</v>
      </c>
      <c r="GD16" s="1">
        <f t="shared" si="79"/>
        <v>75400</v>
      </c>
      <c r="GF16" s="1">
        <v>50800</v>
      </c>
      <c r="GG16" s="70">
        <v>59500</v>
      </c>
      <c r="GH16" s="1">
        <v>45300</v>
      </c>
      <c r="GI16" s="1">
        <v>71300</v>
      </c>
      <c r="GJ16" s="30">
        <v>23800</v>
      </c>
      <c r="GK16" s="30">
        <v>24100</v>
      </c>
      <c r="GL16" s="19">
        <v>24500</v>
      </c>
      <c r="GM16" s="19">
        <v>25800</v>
      </c>
      <c r="GN16" s="14">
        <v>27900</v>
      </c>
      <c r="GO16" s="16">
        <v>28800</v>
      </c>
      <c r="GP16" s="17">
        <v>30200</v>
      </c>
      <c r="GQ16" s="18">
        <v>35300</v>
      </c>
      <c r="GR16" s="18">
        <v>38600</v>
      </c>
      <c r="GS16" s="14">
        <v>75400</v>
      </c>
      <c r="GT16" s="14">
        <v>81500</v>
      </c>
      <c r="GU16" s="15">
        <v>90400</v>
      </c>
      <c r="GV16" s="15">
        <v>95400</v>
      </c>
      <c r="GW16" s="15">
        <v>101200</v>
      </c>
      <c r="GX16" s="26">
        <v>107300</v>
      </c>
      <c r="GY16" s="26">
        <v>119500</v>
      </c>
      <c r="GZ16" s="15">
        <v>165400</v>
      </c>
      <c r="HA16" s="26">
        <v>174300</v>
      </c>
      <c r="HB16" s="26">
        <v>195900</v>
      </c>
      <c r="HC16" s="26">
        <v>200000</v>
      </c>
      <c r="HE16" s="50">
        <f t="shared" si="99"/>
        <v>2890</v>
      </c>
      <c r="HF16" s="50">
        <f t="shared" si="100"/>
        <v>4624</v>
      </c>
      <c r="HG16" s="50" t="str">
        <f t="shared" si="101"/>
        <v>0</v>
      </c>
      <c r="HH16" s="201">
        <f>IF(AND(Master!K14=""),"",Master!K14)</f>
        <v>42370</v>
      </c>
      <c r="HI16" s="91">
        <f>IF(ISNA(VLOOKUP(A16,Master!$A$7:AJ$233,8,FALSE)),"",VLOOKUP(A16,Master!$A$7:AJ$233,8,FALSE))</f>
        <v>20670</v>
      </c>
      <c r="HJ16" s="91">
        <f>IF(ISNA(VLOOKUP(A16,Master!$BE$39:$CH$63,5,FALSE)),"",VLOOKUP(A16,Master!$BE$39:$CH$63,5,FALSE))</f>
        <v>20670</v>
      </c>
      <c r="HK16" s="91">
        <f>IF(ISNA(VLOOKUP(A16,Master!$A$7:AJ$233,15,FALSE)),"",VLOOKUP(A16,Master!$A$7:AJ$233,15,FALSE))</f>
        <v>21290</v>
      </c>
      <c r="HL16" s="91">
        <f>IF(ISNA(VLOOKUP(A16,Master!$A$7:AJ$233,20,FALSE)),"",VLOOKUP(A16,Master!$A$7:AJ$233,20,FALSE))</f>
        <v>21290</v>
      </c>
      <c r="HM16" s="91">
        <f>IF(ISNA(VLOOKUP(A16,Master!$BE$39:$CH$63,13,FALSE)),"",VLOOKUP(A16,Master!$BE$39:$CH$63,13,FALSE))</f>
        <v>21290</v>
      </c>
      <c r="HN16" s="91">
        <f>IF(ISNA(VLOOKUP(A16,Master!$A$7:AJ$233,25,FALSE)),"",VLOOKUP(A16,Master!$A$7:AJ$233,25,FALSE))</f>
        <v>21930</v>
      </c>
      <c r="HO16" s="91">
        <f>IF(ISNA(VLOOKUP(A16,Master!$A$7:AJ$233,30,FALSE)),"",VLOOKUP(A16,Master!$A$7:AJ$233,30,FALSE))</f>
        <v>21930</v>
      </c>
      <c r="HP16" s="91">
        <f>IF(ISNA(VLOOKUP(A16,Master!$A$7:AJ$233,9,FALSE)),"",VLOOKUP(A16,Master!$A$7:AJ$233,9,FALSE))</f>
        <v>4800</v>
      </c>
      <c r="HQ16" s="91">
        <f>IF(ISNA(VLOOKUP(A16,Master!$A$7:AJ$233,16,FALSE)),"",VLOOKUP(A16,Master!$A$7:AJ$233,16,FALSE))</f>
        <v>4800</v>
      </c>
      <c r="HR16" s="91">
        <f>IF(ISNA(VLOOKUP(A16,Master!$A$7:AJ$233,16,FALSE)),"",VLOOKUP(A16,Master!$A$7:AJ$233,16,FALSE))</f>
        <v>4800</v>
      </c>
      <c r="HS16" s="91">
        <f>IF(ISNA(VLOOKUP(A16,Master!$A$7:AJ$233,21,FALSE)),"",VLOOKUP(A16,Master!$A$7:AJ$233,21,FALSE))</f>
        <v>4800</v>
      </c>
      <c r="HT16" s="91">
        <f>IF(ISNA(VLOOKUP(A16,Master!$A$7:AJ$233,26,FALSE)),"",VLOOKUP(A16,Master!$A$7:AJ$233,26,FALSE))</f>
        <v>4800</v>
      </c>
      <c r="HU16" s="91">
        <f>IF(ISNA(VLOOKUP(A16,Master!$A$7:AJ$233,26,FALSE)),"",VLOOKUP(A16,Master!$A$7:AJ$233,26,FALSE))</f>
        <v>4800</v>
      </c>
      <c r="HV16" s="91">
        <f>IF(ISNA(VLOOKUP(A16,Master!$A$7:AJ$233,31,FALSE)),"",VLOOKUP(A16,Master!$A$7:AJ$233,31,FALSE))</f>
        <v>4800</v>
      </c>
      <c r="HX16" s="42">
        <f t="shared" si="102"/>
        <v>8</v>
      </c>
      <c r="HY16" s="1">
        <f>IF(AND(HH16=Master!$BY$1),HI16,IF(AND(HH16=Master!$BY$2),HJ16,IF(AND(HH16=Master!$BY$3),HJ16,IF(AND(HH16=Master!$BY$4),HJ16,IF(AND(HH16=Master!$BY$5),HJ16,IF(AND(HH16=Master!$BY$6),HJ16,IF(AND(HH16=Master!$BY$7),HK16,IF(AND(HH16=Master!$BY$8),HL16,IF(AND(HH16=Master!$BY$9),HL16,IF(AND(HH16=Master!$BY$10),HL16,IF(AND(HH16=Master!$BY$11),HL16,IF(AND(HH16=Master!$BY$12),HL16,IF(AND(HH16=Master!$BY$13),HM16,IF(AND(HH16=Master!$BY$14),HM16,IF(AND(HH16=Master!$BY$15),HM16,IF(AND(HH16=Master!$BY$16),HM16,IF(AND(HH16=Master!$BY$17),HM16,IF(AND(HH16=Master!$BY$18),HM16,IF(AND(HH16=Master!$BY$19),HN16,HO16)))))))))))))))))))</f>
        <v>20670</v>
      </c>
      <c r="HZ16" s="1">
        <f>IF(AND(HH16=Master!$BY$1),HP16,IF(AND(HH16=Master!$BY$2),HQ16,IF(AND(HH16=Master!$BY$3),HQ16,IF(AND(HH16=Master!$BY$4),HQ16,IF(AND(HH16=Master!$BY$5),HQ16,IF(AND(HH16=Master!$BY$6),HQ16,IF(AND(HH16=Master!$BY$7),HR16,IF(AND(HH16=Master!$BY$8),HS16,IF(AND(HH16=Master!$BY$9),HS16,IF(AND(HH16=Master!$BY$10),HS16,IF(AND(HH16=Master!$BY$11),HS16,IF(AND(HH16=Master!$BY$12),HS16,IF(AND(HH16=Master!$BY$13),HT16,IF(AND(HH16=Master!$BY$14),HT16,IF(AND(HH16=Master!$BY$15),HT16,IF(AND(HH16=Master!$BY$16),HT16,IF(AND(HH16=Master!$BY$17),HT16,IF(AND(HH16=Master!$BY$18),HT16,IF(AND(HH16=Master!$BY$19),HU16,HV16)))))))))))))))))))</f>
        <v>4800</v>
      </c>
    </row>
    <row r="17" spans="1:234" ht="23.25" customHeight="1" thickTop="1" thickBot="1">
      <c r="A17" s="280">
        <f>IF(AND(Master!A15=""),"",Master!A15)</f>
        <v>9</v>
      </c>
      <c r="B17" s="280" t="str">
        <f>IF(AND(Master!B15=""),"",UPPER(Master!B15))</f>
        <v>KHIVRAJ CHOUHAN</v>
      </c>
      <c r="C17" s="280" t="str">
        <f>IF(AND(Master!C15=""),"",UPPER(Master!C15))</f>
        <v>TEACHER</v>
      </c>
      <c r="D17" s="280" t="str">
        <f>IF(AND(Master!D15=""),"",UPPER(Master!D15))</f>
        <v>GSSS MURDAWA</v>
      </c>
      <c r="E17" s="282" t="s">
        <v>178</v>
      </c>
      <c r="F17" s="297" t="str">
        <f>IF(AND(Master!E15=""),"",IF(ISNA(VLOOKUP(A17,Master!$A$7:AJ$233,5,FALSE)),"",VLOOKUP(A17,Master!$A$7:AJ$233,5,FALSE)))</f>
        <v>PB-2</v>
      </c>
      <c r="G17" s="73" t="str">
        <f t="shared" si="80"/>
        <v>9300-34800</v>
      </c>
      <c r="H17" s="253">
        <f>IF(AND(Master!E15=""),"",IF(ISNA(VLOOKUP(A17,Master!$A$7:AJ$233,30,FALSE)),"",VLOOKUP(A17,Master!$A$7:AJ$233,30,FALSE)))</f>
        <v>21900</v>
      </c>
      <c r="I17" s="253">
        <f>IF(AND(Master!E15=""),"",IF(ISNA(VLOOKUP(A17,Master!$A$7:AJ$233,31,FALSE)),"",VLOOKUP(A17,Master!$A$7:AJ$233,31,FALSE)))</f>
        <v>4800</v>
      </c>
      <c r="J17" s="221" t="str">
        <f>IF(AND(Master!G15=""),"",IF(ISNA(VLOOKUP(A17,Master!$A$7:AJ$233,7,FALSE)),"",VLOOKUP(A17,Master!$A$7:AJ$233,7,FALSE)))</f>
        <v>GPF</v>
      </c>
      <c r="K17" s="252" t="str">
        <f>IF(AND(Master!X15=""),"",IF(ISNA(VLOOKUP(A17,Master!$A$7:AJ$233,24,FALSE)),"",VLOOKUP(A17,Master!$A$7:AJ$233,24,FALSE)))</f>
        <v>Regular Pay</v>
      </c>
      <c r="L17" s="222">
        <f t="shared" si="81"/>
        <v>56283</v>
      </c>
      <c r="M17" s="222">
        <f t="shared" si="82"/>
        <v>56283</v>
      </c>
      <c r="N17" s="223">
        <f t="shared" si="83"/>
        <v>57800</v>
      </c>
      <c r="O17" s="216">
        <f t="shared" si="84"/>
        <v>57800</v>
      </c>
      <c r="P17" s="222">
        <f t="shared" si="85"/>
        <v>2890</v>
      </c>
      <c r="Q17" s="224">
        <f t="shared" si="86"/>
        <v>60690</v>
      </c>
      <c r="R17" s="222">
        <f t="shared" si="87"/>
        <v>4624</v>
      </c>
      <c r="S17" s="90"/>
      <c r="T17" s="90"/>
      <c r="U17" s="90"/>
      <c r="V17" s="90"/>
      <c r="W17" s="225">
        <f t="shared" si="88"/>
        <v>65314</v>
      </c>
      <c r="X17" s="221" t="str">
        <f t="shared" si="89"/>
        <v/>
      </c>
      <c r="Y17" s="89"/>
      <c r="Z17" s="89"/>
      <c r="AA17" s="89"/>
      <c r="AB17" s="89"/>
      <c r="AC17" s="89"/>
      <c r="AD17" s="89"/>
      <c r="AE17" s="221">
        <f t="shared" si="90"/>
        <v>0</v>
      </c>
      <c r="AF17" s="226">
        <f t="shared" si="91"/>
        <v>65314</v>
      </c>
      <c r="AG17" s="227">
        <f t="shared" si="92"/>
        <v>4800</v>
      </c>
      <c r="AH17" s="227">
        <f>IF(AND(I17=""),"",VLOOKUP(I17,$AZ$3:$BB$34,2,FALSE))</f>
        <v>14</v>
      </c>
      <c r="AI17" s="227" t="str">
        <f>IF(AND(I17=""),"",VLOOKUP(I17,$AZ$3:$BB$34,3,FALSE))</f>
        <v>L-12</v>
      </c>
      <c r="AJ17" s="227" t="str">
        <f>IF(AND(Master!AG15=""),"",Master!AG15)</f>
        <v/>
      </c>
      <c r="AK17" s="292">
        <f>IF(AND(Master!L15=""),"",Master!L15)</f>
        <v>42370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Y17" s="1" t="s">
        <v>134</v>
      </c>
      <c r="AZ17" s="50">
        <v>6000</v>
      </c>
      <c r="BA17" s="50">
        <v>16</v>
      </c>
      <c r="BB17" s="50" t="s">
        <v>64</v>
      </c>
      <c r="BC17" s="1">
        <f t="shared" si="93"/>
        <v>4800</v>
      </c>
      <c r="BD17" s="1">
        <f t="shared" si="94"/>
        <v>56283</v>
      </c>
      <c r="BE17" s="91">
        <f t="shared" si="95"/>
        <v>57800</v>
      </c>
      <c r="BF17" s="91">
        <f t="shared" si="96"/>
        <v>57800</v>
      </c>
      <c r="BG17" s="91">
        <f t="shared" si="97"/>
        <v>57800</v>
      </c>
      <c r="BH17" s="91">
        <f t="shared" si="98"/>
        <v>57800</v>
      </c>
      <c r="BI17" s="91"/>
      <c r="BJ17" s="98">
        <f>CJ8</f>
        <v>57800</v>
      </c>
      <c r="BK17" s="91">
        <f t="shared" si="0"/>
        <v>77700</v>
      </c>
      <c r="BL17" s="91"/>
      <c r="BM17" s="91">
        <f t="shared" si="1"/>
        <v>77700</v>
      </c>
      <c r="BN17" s="91">
        <f t="shared" si="2"/>
        <v>73400</v>
      </c>
      <c r="BO17" s="91"/>
      <c r="BP17" s="91">
        <f t="shared" si="3"/>
        <v>73400</v>
      </c>
      <c r="BQ17" s="91">
        <f t="shared" si="4"/>
        <v>73400</v>
      </c>
      <c r="BR17" s="91"/>
      <c r="BS17" s="91">
        <f t="shared" si="5"/>
        <v>73400</v>
      </c>
      <c r="BT17" s="91">
        <f t="shared" si="6"/>
        <v>61300</v>
      </c>
      <c r="BU17" s="91"/>
      <c r="BV17" s="91">
        <f t="shared" si="7"/>
        <v>61300</v>
      </c>
      <c r="BW17" s="91">
        <f t="shared" si="8"/>
        <v>52300</v>
      </c>
      <c r="BX17" s="91"/>
      <c r="BY17" s="91">
        <f t="shared" si="9"/>
        <v>52300</v>
      </c>
      <c r="BZ17" s="91">
        <f t="shared" si="10"/>
        <v>73400</v>
      </c>
      <c r="CA17" s="91"/>
      <c r="CB17" s="91">
        <f t="shared" si="11"/>
        <v>73400</v>
      </c>
      <c r="CC17" s="91">
        <f t="shared" si="12"/>
        <v>73400</v>
      </c>
      <c r="CD17" s="91"/>
      <c r="CE17" s="91">
        <f t="shared" si="13"/>
        <v>73400</v>
      </c>
      <c r="CF17" s="91">
        <f t="shared" si="14"/>
        <v>61300</v>
      </c>
      <c r="CG17" s="91"/>
      <c r="CH17" s="91">
        <f t="shared" si="15"/>
        <v>61300</v>
      </c>
      <c r="CI17" s="91">
        <f t="shared" si="16"/>
        <v>61300</v>
      </c>
      <c r="CJ17" s="91"/>
      <c r="CK17" s="91">
        <f t="shared" si="17"/>
        <v>61300</v>
      </c>
      <c r="CL17" s="91">
        <f t="shared" si="18"/>
        <v>28700</v>
      </c>
      <c r="CM17" s="91"/>
      <c r="CN17" s="91">
        <f t="shared" si="19"/>
        <v>28700</v>
      </c>
      <c r="CO17" s="91">
        <f t="shared" si="20"/>
        <v>52300</v>
      </c>
      <c r="CP17" s="91"/>
      <c r="CQ17" s="91">
        <f t="shared" si="21"/>
        <v>52300</v>
      </c>
      <c r="CR17" s="91">
        <f t="shared" si="22"/>
        <v>73400</v>
      </c>
      <c r="CS17" s="91"/>
      <c r="CT17" s="91">
        <f t="shared" si="23"/>
        <v>73400</v>
      </c>
      <c r="CU17" s="91" t="str">
        <f t="shared" si="24"/>
        <v/>
      </c>
      <c r="CV17" s="91"/>
      <c r="CW17" s="91" t="str">
        <f t="shared" si="25"/>
        <v/>
      </c>
      <c r="CX17" s="91" t="str">
        <f t="shared" si="26"/>
        <v/>
      </c>
      <c r="CY17" s="91"/>
      <c r="CZ17" s="91" t="str">
        <f t="shared" si="27"/>
        <v/>
      </c>
      <c r="DA17" s="91" t="str">
        <f t="shared" si="28"/>
        <v/>
      </c>
      <c r="DB17" s="91"/>
      <c r="DC17" s="91" t="str">
        <f t="shared" si="29"/>
        <v/>
      </c>
      <c r="DD17" s="91" t="str">
        <f t="shared" si="30"/>
        <v/>
      </c>
      <c r="DE17" s="91"/>
      <c r="DF17" s="91" t="str">
        <f t="shared" si="31"/>
        <v/>
      </c>
      <c r="DG17" s="91" t="str">
        <f t="shared" si="32"/>
        <v/>
      </c>
      <c r="DH17" s="91"/>
      <c r="DI17" s="91" t="str">
        <f t="shared" si="33"/>
        <v/>
      </c>
      <c r="DJ17" s="91" t="str">
        <f t="shared" si="34"/>
        <v/>
      </c>
      <c r="DK17" s="91"/>
      <c r="DL17" s="91" t="str">
        <f t="shared" si="35"/>
        <v/>
      </c>
      <c r="DM17" s="91" t="str">
        <f t="shared" si="36"/>
        <v/>
      </c>
      <c r="DN17" s="91"/>
      <c r="DO17" s="91" t="str">
        <f t="shared" si="37"/>
        <v/>
      </c>
      <c r="DP17" s="91" t="str">
        <f t="shared" si="38"/>
        <v/>
      </c>
      <c r="DQ17" s="91"/>
      <c r="DR17" s="91" t="str">
        <f t="shared" si="39"/>
        <v/>
      </c>
      <c r="DS17" s="91" t="str">
        <f t="shared" si="40"/>
        <v/>
      </c>
      <c r="DT17" s="91"/>
      <c r="DU17" s="91" t="str">
        <f t="shared" si="41"/>
        <v/>
      </c>
      <c r="DV17" s="91" t="str">
        <f t="shared" si="42"/>
        <v/>
      </c>
      <c r="DW17" s="91"/>
      <c r="DX17" s="91" t="str">
        <f t="shared" si="43"/>
        <v/>
      </c>
      <c r="DY17" s="91" t="str">
        <f t="shared" si="44"/>
        <v/>
      </c>
      <c r="DZ17" s="91"/>
      <c r="EA17" s="91" t="str">
        <f t="shared" si="45"/>
        <v/>
      </c>
      <c r="EB17" s="91" t="str">
        <f t="shared" si="46"/>
        <v/>
      </c>
      <c r="EC17" s="91"/>
      <c r="ED17" s="91" t="str">
        <f t="shared" si="47"/>
        <v/>
      </c>
      <c r="EE17" s="91" t="str">
        <f t="shared" si="48"/>
        <v/>
      </c>
      <c r="EF17" s="91"/>
      <c r="EG17" s="91" t="str">
        <f t="shared" si="49"/>
        <v/>
      </c>
      <c r="EH17" s="91">
        <f t="shared" si="50"/>
        <v>0</v>
      </c>
      <c r="EI17" s="91"/>
      <c r="EJ17" s="91">
        <f t="shared" si="51"/>
        <v>0</v>
      </c>
      <c r="EK17" s="91">
        <f t="shared" si="52"/>
        <v>0</v>
      </c>
      <c r="EL17" s="91"/>
      <c r="EM17" s="91">
        <f t="shared" si="53"/>
        <v>0</v>
      </c>
      <c r="EN17" s="91">
        <f t="shared" si="54"/>
        <v>0</v>
      </c>
      <c r="EO17" s="91"/>
      <c r="EP17" s="91">
        <f t="shared" si="55"/>
        <v>0</v>
      </c>
      <c r="EQ17" s="91">
        <f t="shared" si="56"/>
        <v>0</v>
      </c>
      <c r="ER17" s="91"/>
      <c r="ES17" s="91">
        <f t="shared" si="57"/>
        <v>0</v>
      </c>
      <c r="ET17" s="91">
        <f t="shared" si="58"/>
        <v>0</v>
      </c>
      <c r="EU17" s="91"/>
      <c r="EV17" s="91">
        <f t="shared" si="59"/>
        <v>0</v>
      </c>
      <c r="EW17" s="91">
        <f t="shared" si="60"/>
        <v>0</v>
      </c>
      <c r="EX17" s="91"/>
      <c r="EY17" s="91">
        <f t="shared" si="61"/>
        <v>0</v>
      </c>
      <c r="EZ17" s="91">
        <f t="shared" si="62"/>
        <v>0</v>
      </c>
      <c r="FA17" s="91"/>
      <c r="FB17" s="91">
        <f t="shared" si="63"/>
        <v>0</v>
      </c>
      <c r="FC17" s="91">
        <f t="shared" si="64"/>
        <v>0</v>
      </c>
      <c r="FD17" s="91"/>
      <c r="FE17" s="91">
        <f t="shared" si="65"/>
        <v>0</v>
      </c>
      <c r="FF17" s="91">
        <f t="shared" si="66"/>
        <v>0</v>
      </c>
      <c r="FG17" s="91"/>
      <c r="FH17" s="91">
        <f t="shared" si="67"/>
        <v>0</v>
      </c>
      <c r="FI17" s="91">
        <f t="shared" si="68"/>
        <v>0</v>
      </c>
      <c r="FJ17" s="91"/>
      <c r="FK17" s="91">
        <f t="shared" si="69"/>
        <v>0</v>
      </c>
      <c r="FL17" s="91">
        <f t="shared" si="70"/>
        <v>0</v>
      </c>
      <c r="FM17" s="91"/>
      <c r="FN17" s="91">
        <f t="shared" si="71"/>
        <v>0</v>
      </c>
      <c r="FO17" s="91">
        <f t="shared" si="72"/>
        <v>0</v>
      </c>
      <c r="FP17" s="91"/>
      <c r="FQ17" s="91">
        <f t="shared" si="73"/>
        <v>0</v>
      </c>
      <c r="FR17" s="91">
        <f t="shared" si="74"/>
        <v>0</v>
      </c>
      <c r="FS17" s="91"/>
      <c r="FT17" s="91">
        <f t="shared" si="75"/>
        <v>0</v>
      </c>
      <c r="FU17" s="91">
        <f t="shared" si="76"/>
        <v>0</v>
      </c>
      <c r="FV17" s="91"/>
      <c r="FW17" s="91">
        <f t="shared" si="77"/>
        <v>0</v>
      </c>
      <c r="FX17" s="42"/>
      <c r="FY17" s="42"/>
      <c r="FZ17" s="42"/>
      <c r="GA17" s="42"/>
      <c r="GB17" s="1">
        <f t="shared" si="78"/>
        <v>77700</v>
      </c>
      <c r="GD17" s="1">
        <f t="shared" si="79"/>
        <v>77700</v>
      </c>
      <c r="GF17" s="1">
        <v>52300</v>
      </c>
      <c r="GG17" s="70">
        <v>61300</v>
      </c>
      <c r="GH17" s="1">
        <v>46700</v>
      </c>
      <c r="GI17" s="1">
        <v>73400</v>
      </c>
      <c r="GJ17" s="31">
        <v>24500</v>
      </c>
      <c r="GK17" s="31">
        <v>24800</v>
      </c>
      <c r="GL17" s="14">
        <v>25200</v>
      </c>
      <c r="GM17" s="14">
        <v>26600</v>
      </c>
      <c r="GN17" s="14">
        <v>28700</v>
      </c>
      <c r="GO17" s="16">
        <v>29700</v>
      </c>
      <c r="GP17" s="17">
        <v>31100</v>
      </c>
      <c r="GQ17" s="18">
        <v>36400</v>
      </c>
      <c r="GR17" s="18">
        <v>39800</v>
      </c>
      <c r="GS17" s="14">
        <v>77700</v>
      </c>
      <c r="GT17" s="14">
        <v>83900</v>
      </c>
      <c r="GU17" s="14">
        <v>93100</v>
      </c>
      <c r="GV17" s="14">
        <v>98300</v>
      </c>
      <c r="GW17" s="14">
        <v>104200</v>
      </c>
      <c r="GX17" s="26">
        <v>110500</v>
      </c>
      <c r="GY17" s="26">
        <v>123100</v>
      </c>
      <c r="GZ17" s="15">
        <v>170400</v>
      </c>
      <c r="HA17" s="15">
        <v>179500</v>
      </c>
      <c r="HB17" s="15">
        <v>201800</v>
      </c>
      <c r="HC17" s="26">
        <v>206000</v>
      </c>
      <c r="HE17" s="50">
        <f t="shared" si="99"/>
        <v>2890</v>
      </c>
      <c r="HF17" s="50">
        <f t="shared" si="100"/>
        <v>4624</v>
      </c>
      <c r="HG17" s="50" t="str">
        <f t="shared" si="101"/>
        <v>0</v>
      </c>
      <c r="HH17" s="201">
        <f>IF(AND(Master!K15=""),"",Master!K15)</f>
        <v>42370</v>
      </c>
      <c r="HI17" s="91">
        <f>IF(ISNA(VLOOKUP(A17,Master!$A$7:AJ$233,8,FALSE)),"",VLOOKUP(A17,Master!$A$7:AJ$233,8,FALSE))</f>
        <v>20640</v>
      </c>
      <c r="HJ17" s="91">
        <f>IF(ISNA(VLOOKUP(A17,Master!$BE$39:$CH$63,5,FALSE)),"",VLOOKUP(A17,Master!$BE$39:$CH$63,5,FALSE))</f>
        <v>20640</v>
      </c>
      <c r="HK17" s="91">
        <f>IF(ISNA(VLOOKUP(A17,Master!$A$7:AJ$233,15,FALSE)),"",VLOOKUP(A17,Master!$A$7:AJ$233,15,FALSE))</f>
        <v>21260</v>
      </c>
      <c r="HL17" s="91">
        <f>IF(ISNA(VLOOKUP(A17,Master!$A$7:AJ$233,20,FALSE)),"",VLOOKUP(A17,Master!$A$7:AJ$233,20,FALSE))</f>
        <v>21260</v>
      </c>
      <c r="HM17" s="91">
        <f>IF(ISNA(VLOOKUP(A17,Master!$BE$39:$CH$63,13,FALSE)),"",VLOOKUP(A17,Master!$BE$39:$CH$63,13,FALSE))</f>
        <v>21260</v>
      </c>
      <c r="HN17" s="91">
        <f>IF(ISNA(VLOOKUP(A17,Master!$A$7:AJ$233,25,FALSE)),"",VLOOKUP(A17,Master!$A$7:AJ$233,25,FALSE))</f>
        <v>21900</v>
      </c>
      <c r="HO17" s="91">
        <f>IF(ISNA(VLOOKUP(A17,Master!$A$7:AJ$233,30,FALSE)),"",VLOOKUP(A17,Master!$A$7:AJ$233,30,FALSE))</f>
        <v>21900</v>
      </c>
      <c r="HP17" s="91">
        <f>IF(ISNA(VLOOKUP(A17,Master!$A$7:AJ$233,9,FALSE)),"",VLOOKUP(A17,Master!$A$7:AJ$233,9,FALSE))</f>
        <v>4800</v>
      </c>
      <c r="HQ17" s="91">
        <f>IF(ISNA(VLOOKUP(A17,Master!$A$7:AJ$233,16,FALSE)),"",VLOOKUP(A17,Master!$A$7:AJ$233,16,FALSE))</f>
        <v>4800</v>
      </c>
      <c r="HR17" s="91">
        <f>IF(ISNA(VLOOKUP(A17,Master!$A$7:AJ$233,16,FALSE)),"",VLOOKUP(A17,Master!$A$7:AJ$233,16,FALSE))</f>
        <v>4800</v>
      </c>
      <c r="HS17" s="91">
        <f>IF(ISNA(VLOOKUP(A17,Master!$A$7:AJ$233,21,FALSE)),"",VLOOKUP(A17,Master!$A$7:AJ$233,21,FALSE))</f>
        <v>4800</v>
      </c>
      <c r="HT17" s="91">
        <f>IF(ISNA(VLOOKUP(A17,Master!$A$7:AJ$233,26,FALSE)),"",VLOOKUP(A17,Master!$A$7:AJ$233,26,FALSE))</f>
        <v>4800</v>
      </c>
      <c r="HU17" s="91">
        <f>IF(ISNA(VLOOKUP(A17,Master!$A$7:AJ$233,26,FALSE)),"",VLOOKUP(A17,Master!$A$7:AJ$233,26,FALSE))</f>
        <v>4800</v>
      </c>
      <c r="HV17" s="91">
        <f>IF(ISNA(VLOOKUP(A17,Master!$A$7:AJ$233,31,FALSE)),"",VLOOKUP(A17,Master!$A$7:AJ$233,31,FALSE))</f>
        <v>4800</v>
      </c>
      <c r="HX17" s="42">
        <f t="shared" si="102"/>
        <v>9</v>
      </c>
      <c r="HY17" s="1">
        <f>IF(AND(HH17=Master!$BY$1),HI17,IF(AND(HH17=Master!$BY$2),HJ17,IF(AND(HH17=Master!$BY$3),HJ17,IF(AND(HH17=Master!$BY$4),HJ17,IF(AND(HH17=Master!$BY$5),HJ17,IF(AND(HH17=Master!$BY$6),HJ17,IF(AND(HH17=Master!$BY$7),HK17,IF(AND(HH17=Master!$BY$8),HL17,IF(AND(HH17=Master!$BY$9),HL17,IF(AND(HH17=Master!$BY$10),HL17,IF(AND(HH17=Master!$BY$11),HL17,IF(AND(HH17=Master!$BY$12),HL17,IF(AND(HH17=Master!$BY$13),HM17,IF(AND(HH17=Master!$BY$14),HM17,IF(AND(HH17=Master!$BY$15),HM17,IF(AND(HH17=Master!$BY$16),HM17,IF(AND(HH17=Master!$BY$17),HM17,IF(AND(HH17=Master!$BY$18),HM17,IF(AND(HH17=Master!$BY$19),HN17,HO17)))))))))))))))))))</f>
        <v>20640</v>
      </c>
      <c r="HZ17" s="1">
        <f>IF(AND(HH17=Master!$BY$1),HP17,IF(AND(HH17=Master!$BY$2),HQ17,IF(AND(HH17=Master!$BY$3),HQ17,IF(AND(HH17=Master!$BY$4),HQ17,IF(AND(HH17=Master!$BY$5),HQ17,IF(AND(HH17=Master!$BY$6),HQ17,IF(AND(HH17=Master!$BY$7),HR17,IF(AND(HH17=Master!$BY$8),HS17,IF(AND(HH17=Master!$BY$9),HS17,IF(AND(HH17=Master!$BY$10),HS17,IF(AND(HH17=Master!$BY$11),HS17,IF(AND(HH17=Master!$BY$12),HS17,IF(AND(HH17=Master!$BY$13),HT17,IF(AND(HH17=Master!$BY$14),HT17,IF(AND(HH17=Master!$BY$15),HT17,IF(AND(HH17=Master!$BY$16),HT17,IF(AND(HH17=Master!$BY$17),HT17,IF(AND(HH17=Master!$BY$18),HT17,IF(AND(HH17=Master!$BY$19),HU17,HV17)))))))))))))))))))</f>
        <v>4800</v>
      </c>
    </row>
    <row r="18" spans="1:234" ht="23.25" customHeight="1" thickTop="1" thickBot="1">
      <c r="A18" s="280">
        <f>IF(AND(Master!A16=""),"",Master!A16)</f>
        <v>10</v>
      </c>
      <c r="B18" s="280" t="str">
        <f>IF(AND(Master!B16=""),"",UPPER(Master!B16))</f>
        <v>JAI PRAKASH SOLANKI</v>
      </c>
      <c r="C18" s="280" t="str">
        <f>IF(AND(Master!C16=""),"",UPPER(Master!C16))</f>
        <v>LDC</v>
      </c>
      <c r="D18" s="280" t="str">
        <f>IF(AND(Master!D16=""),"",UPPER(Master!D16))</f>
        <v>GSSS MURDAWA</v>
      </c>
      <c r="E18" s="282" t="s">
        <v>178</v>
      </c>
      <c r="F18" s="297" t="str">
        <f>IF(AND(Master!E16=""),"",IF(ISNA(VLOOKUP(A18,Master!$A$7:AJ$233,5,FALSE)),"",VLOOKUP(A18,Master!$A$7:AJ$233,5,FALSE)))</f>
        <v>PB-1</v>
      </c>
      <c r="G18" s="73" t="str">
        <f t="shared" si="80"/>
        <v>5200-20200</v>
      </c>
      <c r="H18" s="253">
        <f>IF(AND(Master!E16=""),"",IF(ISNA(VLOOKUP(A18,Master!$A$7:AJ$233,30,FALSE)),"",VLOOKUP(A18,Master!$A$7:AJ$233,30,FALSE)))</f>
        <v>8080</v>
      </c>
      <c r="I18" s="253" t="str">
        <f>IF(AND(Master!E16=""),"",IF(ISNA(VLOOKUP(A18,Master!$A$7:AJ$233,31,FALSE)),"",VLOOKUP(A18,Master!$A$7:AJ$233,31,FALSE)))</f>
        <v>2400A</v>
      </c>
      <c r="J18" s="221" t="str">
        <f>IF(AND(Master!G16=""),"",IF(ISNA(VLOOKUP(A18,Master!$A$7:AJ$233,7,FALSE)),"",VLOOKUP(A18,Master!$A$7:AJ$233,7,FALSE)))</f>
        <v>NPS</v>
      </c>
      <c r="K18" s="252" t="str">
        <f>IF(AND(Master!X16=""),"",IF(ISNA(VLOOKUP(A18,Master!$A$7:AJ$233,24,FALSE)),"",VLOOKUP(A18,Master!$A$7:AJ$233,24,FALSE)))</f>
        <v>Regular Pay</v>
      </c>
      <c r="L18" s="222">
        <f t="shared" si="81"/>
        <v>20765.599999999999</v>
      </c>
      <c r="M18" s="222">
        <f t="shared" si="82"/>
        <v>20766</v>
      </c>
      <c r="N18" s="223">
        <f t="shared" si="83"/>
        <v>20800</v>
      </c>
      <c r="O18" s="216">
        <f t="shared" si="84"/>
        <v>20800</v>
      </c>
      <c r="P18" s="222">
        <f t="shared" si="85"/>
        <v>1040</v>
      </c>
      <c r="Q18" s="224">
        <f t="shared" si="86"/>
        <v>21840</v>
      </c>
      <c r="R18" s="222">
        <f t="shared" si="87"/>
        <v>1664</v>
      </c>
      <c r="S18" s="90"/>
      <c r="T18" s="90"/>
      <c r="U18" s="90"/>
      <c r="V18" s="90"/>
      <c r="W18" s="225">
        <f t="shared" si="88"/>
        <v>23504</v>
      </c>
      <c r="X18" s="221">
        <f t="shared" si="89"/>
        <v>2184</v>
      </c>
      <c r="Y18" s="89"/>
      <c r="Z18" s="89"/>
      <c r="AA18" s="89"/>
      <c r="AB18" s="89"/>
      <c r="AC18" s="89"/>
      <c r="AD18" s="89"/>
      <c r="AE18" s="221">
        <f t="shared" si="90"/>
        <v>2184</v>
      </c>
      <c r="AF18" s="226">
        <f t="shared" si="91"/>
        <v>21320</v>
      </c>
      <c r="AG18" s="227" t="str">
        <f t="shared" si="92"/>
        <v>2400</v>
      </c>
      <c r="AH18" s="227">
        <f t="shared" ref="AH18:AH33" si="103">IF(AND(I18=""),"",VLOOKUP(I18,$AZ$3:$BB$34,2,FALSE))</f>
        <v>9</v>
      </c>
      <c r="AI18" s="227" t="str">
        <f t="shared" ref="AI18:AI33" si="104">IF(AND(I18=""),"",VLOOKUP(I18,$AZ$3:$BB$34,3,FALSE))</f>
        <v>L-5</v>
      </c>
      <c r="AJ18" s="227">
        <f>IF(AND(Master!AG16=""),"",Master!AG16)</f>
        <v>1587</v>
      </c>
      <c r="AK18" s="292">
        <f>IF(AND(Master!L16=""),"",Master!L16)</f>
        <v>42370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Z18" s="50">
        <v>6600</v>
      </c>
      <c r="BA18" s="50">
        <v>17</v>
      </c>
      <c r="BB18" s="50" t="s">
        <v>65</v>
      </c>
      <c r="BC18" s="1" t="str">
        <f t="shared" si="93"/>
        <v>2400A</v>
      </c>
      <c r="BD18" s="1">
        <f t="shared" si="94"/>
        <v>20766</v>
      </c>
      <c r="BE18" s="91"/>
      <c r="BF18" s="91"/>
      <c r="BG18" s="91"/>
      <c r="BH18" s="91"/>
      <c r="BI18" s="91"/>
      <c r="BJ18" s="98">
        <f>CM8</f>
        <v>20800</v>
      </c>
      <c r="BK18" s="91">
        <f t="shared" si="0"/>
        <v>80000</v>
      </c>
      <c r="BL18" s="91"/>
      <c r="BM18" s="91">
        <f t="shared" si="1"/>
        <v>80000</v>
      </c>
      <c r="BN18" s="91">
        <f t="shared" si="2"/>
        <v>75600</v>
      </c>
      <c r="BO18" s="91"/>
      <c r="BP18" s="91">
        <f t="shared" si="3"/>
        <v>75600</v>
      </c>
      <c r="BQ18" s="91">
        <f t="shared" si="4"/>
        <v>75600</v>
      </c>
      <c r="BR18" s="91"/>
      <c r="BS18" s="91">
        <f t="shared" si="5"/>
        <v>75600</v>
      </c>
      <c r="BT18" s="91">
        <f t="shared" si="6"/>
        <v>63100</v>
      </c>
      <c r="BU18" s="91"/>
      <c r="BV18" s="91">
        <f t="shared" si="7"/>
        <v>63100</v>
      </c>
      <c r="BW18" s="91">
        <f t="shared" si="8"/>
        <v>53900</v>
      </c>
      <c r="BX18" s="91"/>
      <c r="BY18" s="91">
        <f t="shared" si="9"/>
        <v>53900</v>
      </c>
      <c r="BZ18" s="91">
        <f t="shared" si="10"/>
        <v>75600</v>
      </c>
      <c r="CA18" s="91"/>
      <c r="CB18" s="91">
        <f t="shared" si="11"/>
        <v>75600</v>
      </c>
      <c r="CC18" s="91">
        <f t="shared" si="12"/>
        <v>75600</v>
      </c>
      <c r="CD18" s="91"/>
      <c r="CE18" s="91">
        <f t="shared" si="13"/>
        <v>75600</v>
      </c>
      <c r="CF18" s="91">
        <f t="shared" si="14"/>
        <v>63100</v>
      </c>
      <c r="CG18" s="91"/>
      <c r="CH18" s="91">
        <f t="shared" si="15"/>
        <v>63100</v>
      </c>
      <c r="CI18" s="91">
        <f t="shared" si="16"/>
        <v>63100</v>
      </c>
      <c r="CJ18" s="91"/>
      <c r="CK18" s="91">
        <f t="shared" si="17"/>
        <v>63100</v>
      </c>
      <c r="CL18" s="91">
        <f t="shared" si="18"/>
        <v>29600</v>
      </c>
      <c r="CM18" s="91"/>
      <c r="CN18" s="91">
        <f t="shared" si="19"/>
        <v>29600</v>
      </c>
      <c r="CO18" s="91">
        <f t="shared" si="20"/>
        <v>53900</v>
      </c>
      <c r="CP18" s="91"/>
      <c r="CQ18" s="91">
        <f t="shared" si="21"/>
        <v>53900</v>
      </c>
      <c r="CR18" s="91">
        <f t="shared" si="22"/>
        <v>75600</v>
      </c>
      <c r="CS18" s="91"/>
      <c r="CT18" s="91">
        <f t="shared" si="23"/>
        <v>75600</v>
      </c>
      <c r="CU18" s="91" t="str">
        <f t="shared" si="24"/>
        <v/>
      </c>
      <c r="CV18" s="91"/>
      <c r="CW18" s="91" t="str">
        <f t="shared" si="25"/>
        <v/>
      </c>
      <c r="CX18" s="91" t="str">
        <f t="shared" si="26"/>
        <v/>
      </c>
      <c r="CY18" s="91"/>
      <c r="CZ18" s="91" t="str">
        <f t="shared" si="27"/>
        <v/>
      </c>
      <c r="DA18" s="91" t="str">
        <f t="shared" si="28"/>
        <v/>
      </c>
      <c r="DB18" s="91"/>
      <c r="DC18" s="91" t="str">
        <f t="shared" si="29"/>
        <v/>
      </c>
      <c r="DD18" s="91" t="str">
        <f t="shared" si="30"/>
        <v/>
      </c>
      <c r="DE18" s="91"/>
      <c r="DF18" s="91" t="str">
        <f t="shared" si="31"/>
        <v/>
      </c>
      <c r="DG18" s="91" t="str">
        <f t="shared" si="32"/>
        <v/>
      </c>
      <c r="DH18" s="91"/>
      <c r="DI18" s="91" t="str">
        <f t="shared" si="33"/>
        <v/>
      </c>
      <c r="DJ18" s="91" t="str">
        <f t="shared" si="34"/>
        <v/>
      </c>
      <c r="DK18" s="91"/>
      <c r="DL18" s="91" t="str">
        <f t="shared" si="35"/>
        <v/>
      </c>
      <c r="DM18" s="91" t="str">
        <f t="shared" si="36"/>
        <v/>
      </c>
      <c r="DN18" s="91"/>
      <c r="DO18" s="91" t="str">
        <f t="shared" si="37"/>
        <v/>
      </c>
      <c r="DP18" s="91" t="str">
        <f t="shared" si="38"/>
        <v/>
      </c>
      <c r="DQ18" s="91"/>
      <c r="DR18" s="91" t="str">
        <f t="shared" si="39"/>
        <v/>
      </c>
      <c r="DS18" s="91" t="str">
        <f t="shared" si="40"/>
        <v/>
      </c>
      <c r="DT18" s="91"/>
      <c r="DU18" s="91" t="str">
        <f t="shared" si="41"/>
        <v/>
      </c>
      <c r="DV18" s="91" t="str">
        <f t="shared" si="42"/>
        <v/>
      </c>
      <c r="DW18" s="91"/>
      <c r="DX18" s="91" t="str">
        <f t="shared" si="43"/>
        <v/>
      </c>
      <c r="DY18" s="91" t="str">
        <f t="shared" si="44"/>
        <v/>
      </c>
      <c r="DZ18" s="91"/>
      <c r="EA18" s="91" t="str">
        <f t="shared" si="45"/>
        <v/>
      </c>
      <c r="EB18" s="91" t="str">
        <f t="shared" si="46"/>
        <v/>
      </c>
      <c r="EC18" s="91"/>
      <c r="ED18" s="91" t="str">
        <f t="shared" si="47"/>
        <v/>
      </c>
      <c r="EE18" s="91" t="str">
        <f t="shared" si="48"/>
        <v/>
      </c>
      <c r="EF18" s="91"/>
      <c r="EG18" s="91" t="str">
        <f t="shared" si="49"/>
        <v/>
      </c>
      <c r="EH18" s="91">
        <f t="shared" si="50"/>
        <v>0</v>
      </c>
      <c r="EI18" s="91"/>
      <c r="EJ18" s="91">
        <f t="shared" si="51"/>
        <v>0</v>
      </c>
      <c r="EK18" s="91">
        <f t="shared" si="52"/>
        <v>0</v>
      </c>
      <c r="EL18" s="91"/>
      <c r="EM18" s="91">
        <f t="shared" si="53"/>
        <v>0</v>
      </c>
      <c r="EN18" s="91">
        <f t="shared" si="54"/>
        <v>0</v>
      </c>
      <c r="EO18" s="91"/>
      <c r="EP18" s="91">
        <f t="shared" si="55"/>
        <v>0</v>
      </c>
      <c r="EQ18" s="91">
        <f t="shared" si="56"/>
        <v>0</v>
      </c>
      <c r="ER18" s="91"/>
      <c r="ES18" s="91">
        <f t="shared" si="57"/>
        <v>0</v>
      </c>
      <c r="ET18" s="91">
        <f t="shared" si="58"/>
        <v>0</v>
      </c>
      <c r="EU18" s="91"/>
      <c r="EV18" s="91">
        <f t="shared" si="59"/>
        <v>0</v>
      </c>
      <c r="EW18" s="91">
        <f t="shared" si="60"/>
        <v>0</v>
      </c>
      <c r="EX18" s="91"/>
      <c r="EY18" s="91">
        <f t="shared" si="61"/>
        <v>0</v>
      </c>
      <c r="EZ18" s="91">
        <f t="shared" si="62"/>
        <v>0</v>
      </c>
      <c r="FA18" s="91"/>
      <c r="FB18" s="91">
        <f t="shared" si="63"/>
        <v>0</v>
      </c>
      <c r="FC18" s="91">
        <f t="shared" si="64"/>
        <v>0</v>
      </c>
      <c r="FD18" s="91"/>
      <c r="FE18" s="91">
        <f t="shared" si="65"/>
        <v>0</v>
      </c>
      <c r="FF18" s="91">
        <f t="shared" si="66"/>
        <v>0</v>
      </c>
      <c r="FG18" s="91"/>
      <c r="FH18" s="91">
        <f t="shared" si="67"/>
        <v>0</v>
      </c>
      <c r="FI18" s="91">
        <f t="shared" si="68"/>
        <v>0</v>
      </c>
      <c r="FJ18" s="91"/>
      <c r="FK18" s="91">
        <f t="shared" si="69"/>
        <v>0</v>
      </c>
      <c r="FL18" s="91">
        <f t="shared" si="70"/>
        <v>0</v>
      </c>
      <c r="FM18" s="91"/>
      <c r="FN18" s="91">
        <f t="shared" si="71"/>
        <v>0</v>
      </c>
      <c r="FO18" s="91">
        <f t="shared" si="72"/>
        <v>0</v>
      </c>
      <c r="FP18" s="91"/>
      <c r="FQ18" s="91">
        <f t="shared" si="73"/>
        <v>0</v>
      </c>
      <c r="FR18" s="91">
        <f t="shared" si="74"/>
        <v>0</v>
      </c>
      <c r="FS18" s="91"/>
      <c r="FT18" s="91">
        <f t="shared" si="75"/>
        <v>0</v>
      </c>
      <c r="FU18" s="91">
        <f t="shared" si="76"/>
        <v>0</v>
      </c>
      <c r="FV18" s="91"/>
      <c r="FW18" s="91">
        <f t="shared" si="77"/>
        <v>0</v>
      </c>
      <c r="FX18" s="42"/>
      <c r="FY18" s="42"/>
      <c r="FZ18" s="42"/>
      <c r="GA18" s="42"/>
      <c r="GB18" s="1">
        <f t="shared" si="78"/>
        <v>80000</v>
      </c>
      <c r="GD18" s="1">
        <f t="shared" si="79"/>
        <v>80000</v>
      </c>
      <c r="GF18" s="1">
        <v>53900</v>
      </c>
      <c r="GG18" s="70">
        <v>63100</v>
      </c>
      <c r="GH18" s="1">
        <v>48100</v>
      </c>
      <c r="GI18" s="1">
        <v>75600</v>
      </c>
      <c r="GJ18" s="31">
        <v>25200</v>
      </c>
      <c r="GK18" s="31">
        <v>25500</v>
      </c>
      <c r="GL18" s="19">
        <v>26000</v>
      </c>
      <c r="GM18" s="15">
        <v>27400</v>
      </c>
      <c r="GN18" s="14">
        <v>29600</v>
      </c>
      <c r="GO18" s="16">
        <v>30600</v>
      </c>
      <c r="GP18" s="17">
        <v>32000</v>
      </c>
      <c r="GQ18" s="18">
        <v>37500</v>
      </c>
      <c r="GR18" s="18">
        <v>41000</v>
      </c>
      <c r="GS18" s="14">
        <v>80000</v>
      </c>
      <c r="GT18" s="14">
        <v>86400</v>
      </c>
      <c r="GU18" s="15">
        <v>95900</v>
      </c>
      <c r="GV18" s="15">
        <v>101200</v>
      </c>
      <c r="GW18" s="15">
        <v>107300</v>
      </c>
      <c r="GX18" s="15">
        <v>113800</v>
      </c>
      <c r="GY18" s="15">
        <v>126800</v>
      </c>
      <c r="GZ18" s="15">
        <v>175500</v>
      </c>
      <c r="HA18" s="15">
        <v>184900</v>
      </c>
      <c r="HB18" s="15">
        <v>207900</v>
      </c>
      <c r="HC18" s="14">
        <v>212200</v>
      </c>
      <c r="HE18" s="50">
        <f t="shared" si="99"/>
        <v>1040</v>
      </c>
      <c r="HF18" s="50">
        <f t="shared" si="100"/>
        <v>1664</v>
      </c>
      <c r="HG18" s="50">
        <f t="shared" si="101"/>
        <v>2184</v>
      </c>
      <c r="HH18" s="201">
        <f>IF(AND(Master!K16=""),"",Master!K16)</f>
        <v>42370</v>
      </c>
      <c r="HI18" s="91">
        <f>IF(ISNA(VLOOKUP(A18,Master!$A$7:AJ$233,8,FALSE)),"",VLOOKUP(A18,Master!$A$7:AJ$233,8,FALSE))</f>
        <v>7840</v>
      </c>
      <c r="HJ18" s="91">
        <f>IF(ISNA(VLOOKUP(A18,Master!$BE$39:$CH$63,5,FALSE)),"",VLOOKUP(A18,Master!$BE$39:$CH$63,5,FALSE))</f>
        <v>7840</v>
      </c>
      <c r="HK18" s="91">
        <f>IF(ISNA(VLOOKUP(A18,Master!$A$7:AJ$233,15,FALSE)),"",VLOOKUP(A18,Master!$A$7:AJ$233,15,FALSE))</f>
        <v>7840</v>
      </c>
      <c r="HL18" s="91">
        <f>IF(ISNA(VLOOKUP(A18,Master!$A$7:AJ$233,20,FALSE)),"",VLOOKUP(A18,Master!$A$7:AJ$233,20,FALSE))</f>
        <v>7840</v>
      </c>
      <c r="HM18" s="91">
        <f>IF(ISNA(VLOOKUP(A18,Master!$BE$39:$CH$63,13,FALSE)),"",VLOOKUP(A18,Master!$BE$39:$CH$63,13,FALSE))</f>
        <v>7840</v>
      </c>
      <c r="HN18" s="91">
        <f>IF(ISNA(VLOOKUP(A18,Master!$A$7:AJ$233,25,FALSE)),"",VLOOKUP(A18,Master!$A$7:AJ$233,25,FALSE))</f>
        <v>8080</v>
      </c>
      <c r="HO18" s="91">
        <f>IF(ISNA(VLOOKUP(A18,Master!$A$7:AJ$233,30,FALSE)),"",VLOOKUP(A18,Master!$A$7:AJ$233,30,FALSE))</f>
        <v>8080</v>
      </c>
      <c r="HP18" s="91" t="str">
        <f>IF(ISNA(VLOOKUP(A18,Master!$A$7:AJ$233,9,FALSE)),"",VLOOKUP(A18,Master!$A$7:AJ$233,9,FALSE))</f>
        <v>2400A</v>
      </c>
      <c r="HQ18" s="91" t="str">
        <f>IF(ISNA(VLOOKUP(A18,Master!$A$7:AJ$233,16,FALSE)),"",VLOOKUP(A18,Master!$A$7:AJ$233,16,FALSE))</f>
        <v>2400A</v>
      </c>
      <c r="HR18" s="91" t="str">
        <f>IF(ISNA(VLOOKUP(A18,Master!$A$7:AJ$233,16,FALSE)),"",VLOOKUP(A18,Master!$A$7:AJ$233,16,FALSE))</f>
        <v>2400A</v>
      </c>
      <c r="HS18" s="91" t="str">
        <f>IF(ISNA(VLOOKUP(A18,Master!$A$7:AJ$233,21,FALSE)),"",VLOOKUP(A18,Master!$A$7:AJ$233,21,FALSE))</f>
        <v>2400A</v>
      </c>
      <c r="HT18" s="91" t="str">
        <f>IF(ISNA(VLOOKUP(A18,Master!$A$7:AJ$233,26,FALSE)),"",VLOOKUP(A18,Master!$A$7:AJ$233,26,FALSE))</f>
        <v>2400A</v>
      </c>
      <c r="HU18" s="91" t="str">
        <f>IF(ISNA(VLOOKUP(A18,Master!$A$7:AJ$233,26,FALSE)),"",VLOOKUP(A18,Master!$A$7:AJ$233,26,FALSE))</f>
        <v>2400A</v>
      </c>
      <c r="HV18" s="91" t="str">
        <f>IF(ISNA(VLOOKUP(A18,Master!$A$7:AJ$233,31,FALSE)),"",VLOOKUP(A18,Master!$A$7:AJ$233,31,FALSE))</f>
        <v>2400A</v>
      </c>
      <c r="HX18" s="42">
        <f t="shared" si="102"/>
        <v>10</v>
      </c>
      <c r="HY18" s="1">
        <f>IF(AND(HH18=Master!$BY$1),HI18,IF(AND(HH18=Master!$BY$2),HJ18,IF(AND(HH18=Master!$BY$3),HJ18,IF(AND(HH18=Master!$BY$4),HJ18,IF(AND(HH18=Master!$BY$5),HJ18,IF(AND(HH18=Master!$BY$6),HJ18,IF(AND(HH18=Master!$BY$7),HK18,IF(AND(HH18=Master!$BY$8),HL18,IF(AND(HH18=Master!$BY$9),HL18,IF(AND(HH18=Master!$BY$10),HL18,IF(AND(HH18=Master!$BY$11),HL18,IF(AND(HH18=Master!$BY$12),HL18,IF(AND(HH18=Master!$BY$13),HM18,IF(AND(HH18=Master!$BY$14),HM18,IF(AND(HH18=Master!$BY$15),HM18,IF(AND(HH18=Master!$BY$16),HM18,IF(AND(HH18=Master!$BY$17),HM18,IF(AND(HH18=Master!$BY$18),HM18,IF(AND(HH18=Master!$BY$19),HN18,HO18)))))))))))))))))))</f>
        <v>7840</v>
      </c>
      <c r="HZ18" s="1" t="str">
        <f>IF(AND(HH18=Master!$BY$1),HP18,IF(AND(HH18=Master!$BY$2),HQ18,IF(AND(HH18=Master!$BY$3),HQ18,IF(AND(HH18=Master!$BY$4),HQ18,IF(AND(HH18=Master!$BY$5),HQ18,IF(AND(HH18=Master!$BY$6),HQ18,IF(AND(HH18=Master!$BY$7),HR18,IF(AND(HH18=Master!$BY$8),HS18,IF(AND(HH18=Master!$BY$9),HS18,IF(AND(HH18=Master!$BY$10),HS18,IF(AND(HH18=Master!$BY$11),HS18,IF(AND(HH18=Master!$BY$12),HS18,IF(AND(HH18=Master!$BY$13),HT18,IF(AND(HH18=Master!$BY$14),HT18,IF(AND(HH18=Master!$BY$15),HT18,IF(AND(HH18=Master!$BY$16),HT18,IF(AND(HH18=Master!$BY$17),HT18,IF(AND(HH18=Master!$BY$18),HT18,IF(AND(HH18=Master!$BY$19),HU18,HV18)))))))))))))))))))</f>
        <v>2400A</v>
      </c>
    </row>
    <row r="19" spans="1:234" ht="23.25" customHeight="1" thickTop="1" thickBot="1">
      <c r="A19" s="280">
        <f>IF(AND(Master!A17=""),"",Master!A17)</f>
        <v>11</v>
      </c>
      <c r="B19" s="280" t="str">
        <f>IF(AND(Master!B17=""),"",UPPER(Master!B17))</f>
        <v>BHANU PRIYA</v>
      </c>
      <c r="C19" s="280" t="str">
        <f>IF(AND(Master!C17=""),"",UPPER(Master!C17))</f>
        <v>SENIOR TEACHER</v>
      </c>
      <c r="D19" s="280" t="str">
        <f>IF(AND(Master!D17=""),"",UPPER(Master!D17))</f>
        <v>GSSS MURDAWA</v>
      </c>
      <c r="E19" s="282" t="s">
        <v>178</v>
      </c>
      <c r="F19" s="297" t="str">
        <f>IF(AND(Master!E17=""),"",IF(ISNA(VLOOKUP(A19,Master!$A$7:AJ$233,5,FALSE)),"",VLOOKUP(A19,Master!$A$7:AJ$233,5,FALSE)))</f>
        <v>PB-2</v>
      </c>
      <c r="G19" s="73" t="str">
        <f t="shared" si="80"/>
        <v>9300-34800</v>
      </c>
      <c r="H19" s="253">
        <f>IF(AND(Master!E17=""),"",IF(ISNA(VLOOKUP(A19,Master!$A$7:AJ$233,30,FALSE)),"",VLOOKUP(A19,Master!$A$7:AJ$233,30,FALSE)))</f>
        <v>15100</v>
      </c>
      <c r="I19" s="253">
        <f>IF(AND(Master!E17=""),"",IF(ISNA(VLOOKUP(A19,Master!$A$7:AJ$233,31,FALSE)),"",VLOOKUP(A19,Master!$A$7:AJ$233,31,FALSE)))</f>
        <v>4200</v>
      </c>
      <c r="J19" s="221" t="str">
        <f>IF(AND(Master!G17=""),"",IF(ISNA(VLOOKUP(A19,Master!$A$7:AJ$233,7,FALSE)),"",VLOOKUP(A19,Master!$A$7:AJ$233,7,FALSE)))</f>
        <v>NPS</v>
      </c>
      <c r="K19" s="252" t="str">
        <f>IF(AND(Master!X17=""),"",IF(ISNA(VLOOKUP(A19,Master!$A$7:AJ$233,24,FALSE)),"",VLOOKUP(A19,Master!$A$7:AJ$233,24,FALSE)))</f>
        <v>Regular Pay</v>
      </c>
      <c r="L19" s="222">
        <f t="shared" si="81"/>
        <v>38807</v>
      </c>
      <c r="M19" s="222">
        <f t="shared" si="82"/>
        <v>38807</v>
      </c>
      <c r="N19" s="223">
        <f t="shared" si="83"/>
        <v>38900</v>
      </c>
      <c r="O19" s="216">
        <f t="shared" si="84"/>
        <v>38900</v>
      </c>
      <c r="P19" s="222">
        <f t="shared" si="85"/>
        <v>1945</v>
      </c>
      <c r="Q19" s="224">
        <f t="shared" si="86"/>
        <v>40845</v>
      </c>
      <c r="R19" s="222">
        <f t="shared" si="87"/>
        <v>3112</v>
      </c>
      <c r="S19" s="90"/>
      <c r="T19" s="90"/>
      <c r="U19" s="90"/>
      <c r="V19" s="90"/>
      <c r="W19" s="225">
        <f t="shared" si="88"/>
        <v>43957</v>
      </c>
      <c r="X19" s="221">
        <f t="shared" si="89"/>
        <v>4085</v>
      </c>
      <c r="Y19" s="89"/>
      <c r="Z19" s="89"/>
      <c r="AA19" s="89"/>
      <c r="AB19" s="89"/>
      <c r="AC19" s="89"/>
      <c r="AD19" s="89"/>
      <c r="AE19" s="221">
        <f t="shared" si="90"/>
        <v>4085</v>
      </c>
      <c r="AF19" s="226">
        <f t="shared" si="91"/>
        <v>39872</v>
      </c>
      <c r="AG19" s="227">
        <f t="shared" si="92"/>
        <v>4200</v>
      </c>
      <c r="AH19" s="227">
        <f t="shared" si="103"/>
        <v>12</v>
      </c>
      <c r="AI19" s="227" t="str">
        <f t="shared" si="104"/>
        <v>L-11</v>
      </c>
      <c r="AJ19" s="227" t="str">
        <f>IF(AND(Master!AG17=""),"",Master!AG17)</f>
        <v/>
      </c>
      <c r="AK19" s="292">
        <f>IF(AND(Master!L17=""),"",Master!L17)</f>
        <v>42370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Y19" s="1" t="s">
        <v>185</v>
      </c>
      <c r="AZ19" s="50">
        <v>6800</v>
      </c>
      <c r="BA19" s="50">
        <v>18</v>
      </c>
      <c r="BB19" s="50" t="s">
        <v>66</v>
      </c>
      <c r="BC19" s="1">
        <f t="shared" si="93"/>
        <v>4200</v>
      </c>
      <c r="BD19" s="1">
        <f t="shared" si="94"/>
        <v>38807</v>
      </c>
      <c r="BE19" s="91"/>
      <c r="BF19" s="91"/>
      <c r="BG19" s="91"/>
      <c r="BH19" s="91"/>
      <c r="BI19" s="91"/>
      <c r="BJ19" s="98">
        <f>CP8</f>
        <v>38900</v>
      </c>
      <c r="BK19" s="91">
        <f t="shared" si="0"/>
        <v>82400</v>
      </c>
      <c r="BL19" s="91"/>
      <c r="BM19" s="91">
        <f t="shared" si="1"/>
        <v>82400</v>
      </c>
      <c r="BN19" s="91">
        <f t="shared" si="2"/>
        <v>77900</v>
      </c>
      <c r="BO19" s="91"/>
      <c r="BP19" s="91">
        <f t="shared" si="3"/>
        <v>77900</v>
      </c>
      <c r="BQ19" s="91">
        <f t="shared" si="4"/>
        <v>77900</v>
      </c>
      <c r="BR19" s="91"/>
      <c r="BS19" s="91">
        <f t="shared" si="5"/>
        <v>77900</v>
      </c>
      <c r="BT19" s="91">
        <f t="shared" si="6"/>
        <v>65000</v>
      </c>
      <c r="BU19" s="91"/>
      <c r="BV19" s="91">
        <f t="shared" si="7"/>
        <v>65000</v>
      </c>
      <c r="BW19" s="91">
        <f t="shared" si="8"/>
        <v>55500</v>
      </c>
      <c r="BX19" s="91"/>
      <c r="BY19" s="91">
        <f t="shared" si="9"/>
        <v>55500</v>
      </c>
      <c r="BZ19" s="91">
        <f t="shared" si="10"/>
        <v>77900</v>
      </c>
      <c r="CA19" s="91"/>
      <c r="CB19" s="91">
        <f t="shared" si="11"/>
        <v>77900</v>
      </c>
      <c r="CC19" s="91">
        <f t="shared" si="12"/>
        <v>77900</v>
      </c>
      <c r="CD19" s="91"/>
      <c r="CE19" s="91">
        <f t="shared" si="13"/>
        <v>77900</v>
      </c>
      <c r="CF19" s="91">
        <f t="shared" si="14"/>
        <v>65000</v>
      </c>
      <c r="CG19" s="91"/>
      <c r="CH19" s="91">
        <f t="shared" si="15"/>
        <v>65000</v>
      </c>
      <c r="CI19" s="91">
        <f t="shared" si="16"/>
        <v>65000</v>
      </c>
      <c r="CJ19" s="91"/>
      <c r="CK19" s="91">
        <f t="shared" si="17"/>
        <v>65000</v>
      </c>
      <c r="CL19" s="91">
        <f t="shared" si="18"/>
        <v>30500</v>
      </c>
      <c r="CM19" s="91"/>
      <c r="CN19" s="91">
        <f t="shared" si="19"/>
        <v>30500</v>
      </c>
      <c r="CO19" s="91">
        <f t="shared" si="20"/>
        <v>55500</v>
      </c>
      <c r="CP19" s="91"/>
      <c r="CQ19" s="91">
        <f t="shared" si="21"/>
        <v>55500</v>
      </c>
      <c r="CR19" s="91">
        <f t="shared" si="22"/>
        <v>77900</v>
      </c>
      <c r="CS19" s="91"/>
      <c r="CT19" s="91">
        <f t="shared" si="23"/>
        <v>77900</v>
      </c>
      <c r="CU19" s="91" t="str">
        <f t="shared" si="24"/>
        <v/>
      </c>
      <c r="CV19" s="91"/>
      <c r="CW19" s="91" t="str">
        <f t="shared" si="25"/>
        <v/>
      </c>
      <c r="CX19" s="91" t="str">
        <f t="shared" si="26"/>
        <v/>
      </c>
      <c r="CY19" s="91"/>
      <c r="CZ19" s="91" t="str">
        <f t="shared" si="27"/>
        <v/>
      </c>
      <c r="DA19" s="91" t="str">
        <f t="shared" si="28"/>
        <v/>
      </c>
      <c r="DB19" s="91"/>
      <c r="DC19" s="91" t="str">
        <f t="shared" si="29"/>
        <v/>
      </c>
      <c r="DD19" s="91" t="str">
        <f t="shared" si="30"/>
        <v/>
      </c>
      <c r="DE19" s="91"/>
      <c r="DF19" s="91" t="str">
        <f t="shared" si="31"/>
        <v/>
      </c>
      <c r="DG19" s="91" t="str">
        <f t="shared" si="32"/>
        <v/>
      </c>
      <c r="DH19" s="91"/>
      <c r="DI19" s="91" t="str">
        <f t="shared" si="33"/>
        <v/>
      </c>
      <c r="DJ19" s="91" t="str">
        <f t="shared" si="34"/>
        <v/>
      </c>
      <c r="DK19" s="91"/>
      <c r="DL19" s="91" t="str">
        <f t="shared" si="35"/>
        <v/>
      </c>
      <c r="DM19" s="91" t="str">
        <f t="shared" si="36"/>
        <v/>
      </c>
      <c r="DN19" s="91"/>
      <c r="DO19" s="91" t="str">
        <f t="shared" si="37"/>
        <v/>
      </c>
      <c r="DP19" s="91" t="str">
        <f t="shared" si="38"/>
        <v/>
      </c>
      <c r="DQ19" s="91"/>
      <c r="DR19" s="91" t="str">
        <f t="shared" si="39"/>
        <v/>
      </c>
      <c r="DS19" s="91" t="str">
        <f t="shared" si="40"/>
        <v/>
      </c>
      <c r="DT19" s="91"/>
      <c r="DU19" s="91" t="str">
        <f t="shared" si="41"/>
        <v/>
      </c>
      <c r="DV19" s="91" t="str">
        <f t="shared" si="42"/>
        <v/>
      </c>
      <c r="DW19" s="91"/>
      <c r="DX19" s="91" t="str">
        <f t="shared" si="43"/>
        <v/>
      </c>
      <c r="DY19" s="91" t="str">
        <f t="shared" si="44"/>
        <v/>
      </c>
      <c r="DZ19" s="91"/>
      <c r="EA19" s="91" t="str">
        <f t="shared" si="45"/>
        <v/>
      </c>
      <c r="EB19" s="91" t="str">
        <f t="shared" si="46"/>
        <v/>
      </c>
      <c r="EC19" s="91"/>
      <c r="ED19" s="91" t="str">
        <f t="shared" si="47"/>
        <v/>
      </c>
      <c r="EE19" s="91" t="str">
        <f t="shared" si="48"/>
        <v/>
      </c>
      <c r="EF19" s="91"/>
      <c r="EG19" s="91" t="str">
        <f t="shared" si="49"/>
        <v/>
      </c>
      <c r="EH19" s="91">
        <f t="shared" si="50"/>
        <v>0</v>
      </c>
      <c r="EI19" s="91"/>
      <c r="EJ19" s="91">
        <f t="shared" si="51"/>
        <v>0</v>
      </c>
      <c r="EK19" s="91">
        <f t="shared" si="52"/>
        <v>0</v>
      </c>
      <c r="EL19" s="91"/>
      <c r="EM19" s="91">
        <f t="shared" si="53"/>
        <v>0</v>
      </c>
      <c r="EN19" s="91">
        <f t="shared" si="54"/>
        <v>0</v>
      </c>
      <c r="EO19" s="91"/>
      <c r="EP19" s="91">
        <f t="shared" si="55"/>
        <v>0</v>
      </c>
      <c r="EQ19" s="91">
        <f t="shared" si="56"/>
        <v>0</v>
      </c>
      <c r="ER19" s="91"/>
      <c r="ES19" s="91">
        <f t="shared" si="57"/>
        <v>0</v>
      </c>
      <c r="ET19" s="91">
        <f t="shared" si="58"/>
        <v>0</v>
      </c>
      <c r="EU19" s="91"/>
      <c r="EV19" s="91">
        <f t="shared" si="59"/>
        <v>0</v>
      </c>
      <c r="EW19" s="91">
        <f t="shared" si="60"/>
        <v>0</v>
      </c>
      <c r="EX19" s="91"/>
      <c r="EY19" s="91">
        <f t="shared" si="61"/>
        <v>0</v>
      </c>
      <c r="EZ19" s="91">
        <f t="shared" si="62"/>
        <v>0</v>
      </c>
      <c r="FA19" s="91"/>
      <c r="FB19" s="91">
        <f t="shared" si="63"/>
        <v>0</v>
      </c>
      <c r="FC19" s="91">
        <f t="shared" si="64"/>
        <v>0</v>
      </c>
      <c r="FD19" s="91"/>
      <c r="FE19" s="91">
        <f t="shared" si="65"/>
        <v>0</v>
      </c>
      <c r="FF19" s="91">
        <f t="shared" si="66"/>
        <v>0</v>
      </c>
      <c r="FG19" s="91"/>
      <c r="FH19" s="91">
        <f t="shared" si="67"/>
        <v>0</v>
      </c>
      <c r="FI19" s="91">
        <f t="shared" si="68"/>
        <v>0</v>
      </c>
      <c r="FJ19" s="91"/>
      <c r="FK19" s="91">
        <f t="shared" si="69"/>
        <v>0</v>
      </c>
      <c r="FL19" s="91">
        <f t="shared" si="70"/>
        <v>0</v>
      </c>
      <c r="FM19" s="91"/>
      <c r="FN19" s="91">
        <f t="shared" si="71"/>
        <v>0</v>
      </c>
      <c r="FO19" s="91">
        <f t="shared" si="72"/>
        <v>0</v>
      </c>
      <c r="FP19" s="91"/>
      <c r="FQ19" s="91">
        <f t="shared" si="73"/>
        <v>0</v>
      </c>
      <c r="FR19" s="91">
        <f t="shared" si="74"/>
        <v>0</v>
      </c>
      <c r="FS19" s="91"/>
      <c r="FT19" s="91">
        <f t="shared" si="75"/>
        <v>0</v>
      </c>
      <c r="FU19" s="91">
        <f t="shared" si="76"/>
        <v>0</v>
      </c>
      <c r="FV19" s="91"/>
      <c r="FW19" s="91">
        <f t="shared" si="77"/>
        <v>0</v>
      </c>
      <c r="FX19" s="42"/>
      <c r="FY19" s="42"/>
      <c r="FZ19" s="42"/>
      <c r="GA19" s="42"/>
      <c r="GB19" s="1">
        <f t="shared" si="78"/>
        <v>82400</v>
      </c>
      <c r="GD19" s="1">
        <f t="shared" si="79"/>
        <v>82400</v>
      </c>
      <c r="GF19" s="1">
        <v>55500</v>
      </c>
      <c r="GG19" s="70">
        <v>65000</v>
      </c>
      <c r="GH19" s="1">
        <v>49500</v>
      </c>
      <c r="GI19" s="1">
        <v>77900</v>
      </c>
      <c r="GJ19" s="31">
        <v>26000</v>
      </c>
      <c r="GK19" s="31">
        <v>26300</v>
      </c>
      <c r="GL19" s="19">
        <v>26800</v>
      </c>
      <c r="GM19" s="14">
        <v>28200</v>
      </c>
      <c r="GN19" s="14">
        <v>30500</v>
      </c>
      <c r="GO19" s="16">
        <v>31500</v>
      </c>
      <c r="GP19" s="17">
        <v>33000</v>
      </c>
      <c r="GQ19" s="18">
        <v>38600</v>
      </c>
      <c r="GR19" s="18">
        <v>42200</v>
      </c>
      <c r="GS19" s="14">
        <v>82400</v>
      </c>
      <c r="GT19" s="14">
        <v>89000</v>
      </c>
      <c r="GU19" s="14">
        <v>98800</v>
      </c>
      <c r="GV19" s="14">
        <v>104200</v>
      </c>
      <c r="GW19" s="14">
        <v>110500</v>
      </c>
      <c r="GX19" s="26">
        <v>117200</v>
      </c>
      <c r="GY19" s="26">
        <v>130600</v>
      </c>
      <c r="GZ19" s="15">
        <v>180800</v>
      </c>
      <c r="HA19" s="26">
        <v>190400</v>
      </c>
      <c r="HB19" s="26">
        <v>214100</v>
      </c>
      <c r="HC19" s="15">
        <v>218600</v>
      </c>
      <c r="HE19" s="50">
        <f t="shared" si="99"/>
        <v>1945</v>
      </c>
      <c r="HF19" s="50">
        <f t="shared" si="100"/>
        <v>3112</v>
      </c>
      <c r="HG19" s="50">
        <f t="shared" si="101"/>
        <v>4084.5</v>
      </c>
      <c r="HH19" s="201">
        <f>IF(AND(Master!K17=""),"",Master!K17)</f>
        <v>42370</v>
      </c>
      <c r="HI19" s="91">
        <f>IF(ISNA(VLOOKUP(A19,Master!$A$7:AJ$233,8,FALSE)),"",VLOOKUP(A19,Master!$A$7:AJ$233,8,FALSE))</f>
        <v>14660</v>
      </c>
      <c r="HJ19" s="91">
        <f>IF(ISNA(VLOOKUP(A19,Master!$BE$39:$CH$63,5,FALSE)),"",VLOOKUP(A19,Master!$BE$39:$CH$63,5,FALSE))</f>
        <v>14660</v>
      </c>
      <c r="HK19" s="91">
        <f>IF(ISNA(VLOOKUP(A19,Master!$A$7:AJ$233,15,FALSE)),"",VLOOKUP(A19,Master!$A$7:AJ$233,15,FALSE))</f>
        <v>14660</v>
      </c>
      <c r="HL19" s="91">
        <f>IF(ISNA(VLOOKUP(A19,Master!$A$7:AJ$233,20,FALSE)),"",VLOOKUP(A19,Master!$A$7:AJ$233,20,FALSE))</f>
        <v>14660</v>
      </c>
      <c r="HM19" s="91">
        <f>IF(ISNA(VLOOKUP(A19,Master!$BE$39:$CH$63,13,FALSE)),"",VLOOKUP(A19,Master!$BE$39:$CH$63,13,FALSE))</f>
        <v>14660</v>
      </c>
      <c r="HN19" s="91">
        <f>IF(ISNA(VLOOKUP(A19,Master!$A$7:AJ$233,25,FALSE)),"",VLOOKUP(A19,Master!$A$7:AJ$233,25,FALSE))</f>
        <v>15100</v>
      </c>
      <c r="HO19" s="91">
        <f>IF(ISNA(VLOOKUP(A19,Master!$A$7:AJ$233,30,FALSE)),"",VLOOKUP(A19,Master!$A$7:AJ$233,30,FALSE))</f>
        <v>15100</v>
      </c>
      <c r="HP19" s="91">
        <f>IF(ISNA(VLOOKUP(A19,Master!$A$7:AJ$233,9,FALSE)),"",VLOOKUP(A19,Master!$A$7:AJ$233,9,FALSE))</f>
        <v>4200</v>
      </c>
      <c r="HQ19" s="91">
        <f>IF(ISNA(VLOOKUP(A19,Master!$A$7:AJ$233,16,FALSE)),"",VLOOKUP(A19,Master!$A$7:AJ$233,16,FALSE))</f>
        <v>4200</v>
      </c>
      <c r="HR19" s="91">
        <f>IF(ISNA(VLOOKUP(A19,Master!$A$7:AJ$233,16,FALSE)),"",VLOOKUP(A19,Master!$A$7:AJ$233,16,FALSE))</f>
        <v>4200</v>
      </c>
      <c r="HS19" s="91">
        <f>IF(ISNA(VLOOKUP(A19,Master!$A$7:AJ$233,21,FALSE)),"",VLOOKUP(A19,Master!$A$7:AJ$233,21,FALSE))</f>
        <v>4200</v>
      </c>
      <c r="HT19" s="91">
        <f>IF(ISNA(VLOOKUP(A19,Master!$A$7:AJ$233,26,FALSE)),"",VLOOKUP(A19,Master!$A$7:AJ$233,26,FALSE))</f>
        <v>4200</v>
      </c>
      <c r="HU19" s="91">
        <f>IF(ISNA(VLOOKUP(A19,Master!$A$7:AJ$233,26,FALSE)),"",VLOOKUP(A19,Master!$A$7:AJ$233,26,FALSE))</f>
        <v>4200</v>
      </c>
      <c r="HV19" s="91">
        <f>IF(ISNA(VLOOKUP(A19,Master!$A$7:AJ$233,31,FALSE)),"",VLOOKUP(A19,Master!$A$7:AJ$233,31,FALSE))</f>
        <v>4200</v>
      </c>
      <c r="HX19" s="42">
        <f t="shared" si="102"/>
        <v>11</v>
      </c>
      <c r="HY19" s="1">
        <f>IF(AND(HH19=Master!$BY$1),HI19,IF(AND(HH19=Master!$BY$2),HJ19,IF(AND(HH19=Master!$BY$3),HJ19,IF(AND(HH19=Master!$BY$4),HJ19,IF(AND(HH19=Master!$BY$5),HJ19,IF(AND(HH19=Master!$BY$6),HJ19,IF(AND(HH19=Master!$BY$7),HK19,IF(AND(HH19=Master!$BY$8),HL19,IF(AND(HH19=Master!$BY$9),HL19,IF(AND(HH19=Master!$BY$10),HL19,IF(AND(HH19=Master!$BY$11),HL19,IF(AND(HH19=Master!$BY$12),HL19,IF(AND(HH19=Master!$BY$13),HM19,IF(AND(HH19=Master!$BY$14),HM19,IF(AND(HH19=Master!$BY$15),HM19,IF(AND(HH19=Master!$BY$16),HM19,IF(AND(HH19=Master!$BY$17),HM19,IF(AND(HH19=Master!$BY$18),HM19,IF(AND(HH19=Master!$BY$19),HN19,HO19)))))))))))))))))))</f>
        <v>14660</v>
      </c>
      <c r="HZ19" s="1">
        <f>IF(AND(HH19=Master!$BY$1),HP19,IF(AND(HH19=Master!$BY$2),HQ19,IF(AND(HH19=Master!$BY$3),HQ19,IF(AND(HH19=Master!$BY$4),HQ19,IF(AND(HH19=Master!$BY$5),HQ19,IF(AND(HH19=Master!$BY$6),HQ19,IF(AND(HH19=Master!$BY$7),HR19,IF(AND(HH19=Master!$BY$8),HS19,IF(AND(HH19=Master!$BY$9),HS19,IF(AND(HH19=Master!$BY$10),HS19,IF(AND(HH19=Master!$BY$11),HS19,IF(AND(HH19=Master!$BY$12),HS19,IF(AND(HH19=Master!$BY$13),HT19,IF(AND(HH19=Master!$BY$14),HT19,IF(AND(HH19=Master!$BY$15),HT19,IF(AND(HH19=Master!$BY$16),HT19,IF(AND(HH19=Master!$BY$17),HT19,IF(AND(HH19=Master!$BY$18),HT19,IF(AND(HH19=Master!$BY$19),HU19,HV19)))))))))))))))))))</f>
        <v>4200</v>
      </c>
    </row>
    <row r="20" spans="1:234" ht="23.25" customHeight="1" thickTop="1" thickBot="1">
      <c r="A20" s="280">
        <f>IF(AND(Master!A18=""),"",Master!A18)</f>
        <v>12</v>
      </c>
      <c r="B20" s="280" t="str">
        <f>IF(AND(Master!B18=""),"",UPPER(Master!B18))</f>
        <v>ROOPARAM</v>
      </c>
      <c r="C20" s="280" t="str">
        <f>IF(AND(Master!C18=""),"",UPPER(Master!C18))</f>
        <v>SENIOR TEACHER</v>
      </c>
      <c r="D20" s="280" t="str">
        <f>IF(AND(Master!D18=""),"",UPPER(Master!D18))</f>
        <v>GUPS UDESHI KUAA</v>
      </c>
      <c r="E20" s="282" t="s">
        <v>178</v>
      </c>
      <c r="F20" s="297" t="str">
        <f>IF(AND(Master!E18=""),"",IF(ISNA(VLOOKUP(A20,Master!$A$7:AJ$233,5,FALSE)),"",VLOOKUP(A20,Master!$A$7:AJ$233,5,FALSE)))</f>
        <v>PB-2</v>
      </c>
      <c r="G20" s="73" t="str">
        <f t="shared" si="80"/>
        <v>9300-34800</v>
      </c>
      <c r="H20" s="253">
        <f>IF(AND(Master!E18=""),"",IF(ISNA(VLOOKUP(A20,Master!$A$7:AJ$233,30,FALSE)),"",VLOOKUP(A20,Master!$A$7:AJ$233,30,FALSE)))</f>
        <v>25780</v>
      </c>
      <c r="I20" s="253" t="str">
        <f>IF(AND(Master!E18=""),"",IF(ISNA(VLOOKUP(A20,Master!$A$7:AJ$233,31,FALSE)),"",VLOOKUP(A20,Master!$A$7:AJ$233,31,FALSE)))</f>
        <v>5400A</v>
      </c>
      <c r="J20" s="221" t="str">
        <f>IF(AND(Master!G18=""),"",IF(ISNA(VLOOKUP(A20,Master!$A$7:AJ$233,7,FALSE)),"",VLOOKUP(A20,Master!$A$7:AJ$233,7,FALSE)))</f>
        <v>GPF</v>
      </c>
      <c r="K20" s="252" t="str">
        <f>IF(AND(Master!X18=""),"",IF(ISNA(VLOOKUP(A20,Master!$A$7:AJ$233,24,FALSE)),"",VLOOKUP(A20,Master!$A$7:AJ$233,24,FALSE)))</f>
        <v>Regular Pay</v>
      </c>
      <c r="L20" s="222">
        <f t="shared" si="81"/>
        <v>66254.599999999991</v>
      </c>
      <c r="M20" s="222">
        <f t="shared" si="82"/>
        <v>66255</v>
      </c>
      <c r="N20" s="223">
        <f t="shared" si="83"/>
        <v>67200</v>
      </c>
      <c r="O20" s="216">
        <f t="shared" si="84"/>
        <v>67200</v>
      </c>
      <c r="P20" s="222">
        <f t="shared" si="85"/>
        <v>3360</v>
      </c>
      <c r="Q20" s="224">
        <f t="shared" si="86"/>
        <v>70560</v>
      </c>
      <c r="R20" s="222">
        <f t="shared" si="87"/>
        <v>5376</v>
      </c>
      <c r="S20" s="90"/>
      <c r="T20" s="90"/>
      <c r="U20" s="90"/>
      <c r="V20" s="90"/>
      <c r="W20" s="225">
        <f t="shared" si="88"/>
        <v>75936</v>
      </c>
      <c r="X20" s="221" t="str">
        <f t="shared" si="89"/>
        <v/>
      </c>
      <c r="Y20" s="89"/>
      <c r="Z20" s="89"/>
      <c r="AA20" s="89"/>
      <c r="AB20" s="89"/>
      <c r="AC20" s="89"/>
      <c r="AD20" s="89"/>
      <c r="AE20" s="221">
        <f t="shared" si="90"/>
        <v>0</v>
      </c>
      <c r="AF20" s="226">
        <f t="shared" si="91"/>
        <v>75936</v>
      </c>
      <c r="AG20" s="227" t="str">
        <f t="shared" si="92"/>
        <v>5400</v>
      </c>
      <c r="AH20" s="227">
        <f t="shared" si="103"/>
        <v>15</v>
      </c>
      <c r="AI20" s="227" t="str">
        <f t="shared" si="104"/>
        <v>L-13</v>
      </c>
      <c r="AJ20" s="227" t="str">
        <f>IF(AND(Master!AG18=""),"",Master!AG18)</f>
        <v/>
      </c>
      <c r="AK20" s="292">
        <f>IF(AND(Master!L18=""),"",Master!L18)</f>
        <v>42370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Y20" s="1" t="s">
        <v>192</v>
      </c>
      <c r="AZ20" s="50">
        <v>7200</v>
      </c>
      <c r="BA20" s="50">
        <v>19</v>
      </c>
      <c r="BB20" s="50" t="s">
        <v>67</v>
      </c>
      <c r="BC20" s="1" t="str">
        <f t="shared" si="93"/>
        <v>5400A</v>
      </c>
      <c r="BD20" s="1">
        <f t="shared" si="94"/>
        <v>66255</v>
      </c>
      <c r="BE20" s="91"/>
      <c r="BF20" s="91"/>
      <c r="BG20" s="91"/>
      <c r="BH20" s="91"/>
      <c r="BI20" s="91"/>
      <c r="BJ20" s="98">
        <f>CS8</f>
        <v>67200</v>
      </c>
      <c r="BK20" s="91">
        <f t="shared" si="0"/>
        <v>84900</v>
      </c>
      <c r="BL20" s="91"/>
      <c r="BM20" s="91">
        <f t="shared" si="1"/>
        <v>84900</v>
      </c>
      <c r="BN20" s="91">
        <f t="shared" si="2"/>
        <v>80200</v>
      </c>
      <c r="BO20" s="91"/>
      <c r="BP20" s="91">
        <f t="shared" si="3"/>
        <v>80200</v>
      </c>
      <c r="BQ20" s="91">
        <f t="shared" si="4"/>
        <v>80200</v>
      </c>
      <c r="BR20" s="91"/>
      <c r="BS20" s="91">
        <f t="shared" si="5"/>
        <v>80200</v>
      </c>
      <c r="BT20" s="91">
        <f t="shared" si="6"/>
        <v>67000</v>
      </c>
      <c r="BU20" s="91"/>
      <c r="BV20" s="91">
        <f t="shared" si="7"/>
        <v>67000</v>
      </c>
      <c r="BW20" s="91">
        <f t="shared" si="8"/>
        <v>57200</v>
      </c>
      <c r="BX20" s="91"/>
      <c r="BY20" s="91">
        <f t="shared" si="9"/>
        <v>57200</v>
      </c>
      <c r="BZ20" s="91">
        <f t="shared" si="10"/>
        <v>80200</v>
      </c>
      <c r="CA20" s="91"/>
      <c r="CB20" s="91">
        <f t="shared" si="11"/>
        <v>80200</v>
      </c>
      <c r="CC20" s="91">
        <f t="shared" si="12"/>
        <v>80200</v>
      </c>
      <c r="CD20" s="91"/>
      <c r="CE20" s="91">
        <f t="shared" si="13"/>
        <v>80200</v>
      </c>
      <c r="CF20" s="91">
        <f t="shared" si="14"/>
        <v>67000</v>
      </c>
      <c r="CG20" s="91"/>
      <c r="CH20" s="91">
        <f t="shared" si="15"/>
        <v>67000</v>
      </c>
      <c r="CI20" s="91">
        <f t="shared" si="16"/>
        <v>67000</v>
      </c>
      <c r="CJ20" s="91"/>
      <c r="CK20" s="91">
        <f t="shared" si="17"/>
        <v>67000</v>
      </c>
      <c r="CL20" s="91">
        <f t="shared" si="18"/>
        <v>31400</v>
      </c>
      <c r="CM20" s="91"/>
      <c r="CN20" s="91">
        <f t="shared" si="19"/>
        <v>31400</v>
      </c>
      <c r="CO20" s="91">
        <f t="shared" si="20"/>
        <v>57200</v>
      </c>
      <c r="CP20" s="91"/>
      <c r="CQ20" s="91">
        <f t="shared" si="21"/>
        <v>57200</v>
      </c>
      <c r="CR20" s="91">
        <f t="shared" si="22"/>
        <v>80200</v>
      </c>
      <c r="CS20" s="91"/>
      <c r="CT20" s="91">
        <f t="shared" si="23"/>
        <v>80200</v>
      </c>
      <c r="CU20" s="91" t="str">
        <f t="shared" si="24"/>
        <v/>
      </c>
      <c r="CV20" s="91"/>
      <c r="CW20" s="91" t="str">
        <f t="shared" si="25"/>
        <v/>
      </c>
      <c r="CX20" s="91" t="str">
        <f t="shared" si="26"/>
        <v/>
      </c>
      <c r="CY20" s="91"/>
      <c r="CZ20" s="91" t="str">
        <f t="shared" si="27"/>
        <v/>
      </c>
      <c r="DA20" s="91" t="str">
        <f t="shared" si="28"/>
        <v/>
      </c>
      <c r="DB20" s="91"/>
      <c r="DC20" s="91" t="str">
        <f t="shared" si="29"/>
        <v/>
      </c>
      <c r="DD20" s="91" t="str">
        <f t="shared" si="30"/>
        <v/>
      </c>
      <c r="DE20" s="91"/>
      <c r="DF20" s="91" t="str">
        <f t="shared" si="31"/>
        <v/>
      </c>
      <c r="DG20" s="91" t="str">
        <f t="shared" si="32"/>
        <v/>
      </c>
      <c r="DH20" s="91"/>
      <c r="DI20" s="91" t="str">
        <f t="shared" si="33"/>
        <v/>
      </c>
      <c r="DJ20" s="91" t="str">
        <f t="shared" si="34"/>
        <v/>
      </c>
      <c r="DK20" s="91"/>
      <c r="DL20" s="91" t="str">
        <f t="shared" si="35"/>
        <v/>
      </c>
      <c r="DM20" s="91" t="str">
        <f t="shared" si="36"/>
        <v/>
      </c>
      <c r="DN20" s="91"/>
      <c r="DO20" s="91" t="str">
        <f t="shared" si="37"/>
        <v/>
      </c>
      <c r="DP20" s="91" t="str">
        <f t="shared" si="38"/>
        <v/>
      </c>
      <c r="DQ20" s="91"/>
      <c r="DR20" s="91" t="str">
        <f t="shared" si="39"/>
        <v/>
      </c>
      <c r="DS20" s="91" t="str">
        <f t="shared" si="40"/>
        <v/>
      </c>
      <c r="DT20" s="91"/>
      <c r="DU20" s="91" t="str">
        <f t="shared" si="41"/>
        <v/>
      </c>
      <c r="DV20" s="91" t="str">
        <f t="shared" si="42"/>
        <v/>
      </c>
      <c r="DW20" s="91"/>
      <c r="DX20" s="91" t="str">
        <f t="shared" si="43"/>
        <v/>
      </c>
      <c r="DY20" s="91" t="str">
        <f t="shared" si="44"/>
        <v/>
      </c>
      <c r="DZ20" s="91"/>
      <c r="EA20" s="91" t="str">
        <f t="shared" si="45"/>
        <v/>
      </c>
      <c r="EB20" s="91" t="str">
        <f t="shared" si="46"/>
        <v/>
      </c>
      <c r="EC20" s="91"/>
      <c r="ED20" s="91" t="str">
        <f t="shared" si="47"/>
        <v/>
      </c>
      <c r="EE20" s="91" t="str">
        <f t="shared" si="48"/>
        <v/>
      </c>
      <c r="EF20" s="91"/>
      <c r="EG20" s="91" t="str">
        <f t="shared" si="49"/>
        <v/>
      </c>
      <c r="EH20" s="91">
        <f t="shared" si="50"/>
        <v>0</v>
      </c>
      <c r="EI20" s="91"/>
      <c r="EJ20" s="91">
        <f t="shared" si="51"/>
        <v>0</v>
      </c>
      <c r="EK20" s="91">
        <f t="shared" si="52"/>
        <v>0</v>
      </c>
      <c r="EL20" s="91"/>
      <c r="EM20" s="91">
        <f t="shared" si="53"/>
        <v>0</v>
      </c>
      <c r="EN20" s="91">
        <f t="shared" si="54"/>
        <v>0</v>
      </c>
      <c r="EO20" s="91"/>
      <c r="EP20" s="91">
        <f t="shared" si="55"/>
        <v>0</v>
      </c>
      <c r="EQ20" s="91">
        <f t="shared" si="56"/>
        <v>0</v>
      </c>
      <c r="ER20" s="91"/>
      <c r="ES20" s="91">
        <f t="shared" si="57"/>
        <v>0</v>
      </c>
      <c r="ET20" s="91">
        <f t="shared" si="58"/>
        <v>0</v>
      </c>
      <c r="EU20" s="91"/>
      <c r="EV20" s="91">
        <f t="shared" si="59"/>
        <v>0</v>
      </c>
      <c r="EW20" s="91">
        <f t="shared" si="60"/>
        <v>0</v>
      </c>
      <c r="EX20" s="91"/>
      <c r="EY20" s="91">
        <f t="shared" si="61"/>
        <v>0</v>
      </c>
      <c r="EZ20" s="91">
        <f t="shared" si="62"/>
        <v>0</v>
      </c>
      <c r="FA20" s="91"/>
      <c r="FB20" s="91">
        <f t="shared" si="63"/>
        <v>0</v>
      </c>
      <c r="FC20" s="91">
        <f t="shared" si="64"/>
        <v>0</v>
      </c>
      <c r="FD20" s="91"/>
      <c r="FE20" s="91">
        <f t="shared" si="65"/>
        <v>0</v>
      </c>
      <c r="FF20" s="91">
        <f t="shared" si="66"/>
        <v>0</v>
      </c>
      <c r="FG20" s="91"/>
      <c r="FH20" s="91">
        <f t="shared" si="67"/>
        <v>0</v>
      </c>
      <c r="FI20" s="91">
        <f t="shared" si="68"/>
        <v>0</v>
      </c>
      <c r="FJ20" s="91"/>
      <c r="FK20" s="91">
        <f t="shared" si="69"/>
        <v>0</v>
      </c>
      <c r="FL20" s="91">
        <f t="shared" si="70"/>
        <v>0</v>
      </c>
      <c r="FM20" s="91"/>
      <c r="FN20" s="91">
        <f t="shared" si="71"/>
        <v>0</v>
      </c>
      <c r="FO20" s="91">
        <f t="shared" si="72"/>
        <v>0</v>
      </c>
      <c r="FP20" s="91"/>
      <c r="FQ20" s="91">
        <f t="shared" si="73"/>
        <v>0</v>
      </c>
      <c r="FR20" s="91">
        <f t="shared" si="74"/>
        <v>0</v>
      </c>
      <c r="FS20" s="91"/>
      <c r="FT20" s="91">
        <f t="shared" si="75"/>
        <v>0</v>
      </c>
      <c r="FU20" s="91">
        <f t="shared" si="76"/>
        <v>0</v>
      </c>
      <c r="FV20" s="91"/>
      <c r="FW20" s="91">
        <f t="shared" si="77"/>
        <v>0</v>
      </c>
      <c r="FX20" s="42"/>
      <c r="FY20" s="42"/>
      <c r="FZ20" s="42"/>
      <c r="GA20" s="42"/>
      <c r="GB20" s="1">
        <f t="shared" si="78"/>
        <v>84900</v>
      </c>
      <c r="GD20" s="1">
        <f t="shared" si="79"/>
        <v>84900</v>
      </c>
      <c r="GF20" s="1">
        <v>57200</v>
      </c>
      <c r="GG20" s="70">
        <v>67000</v>
      </c>
      <c r="GH20" s="1">
        <v>51000</v>
      </c>
      <c r="GI20" s="1">
        <v>80200</v>
      </c>
      <c r="GJ20" s="31">
        <v>26800</v>
      </c>
      <c r="GK20" s="31">
        <v>27100</v>
      </c>
      <c r="GL20" s="14">
        <v>27600</v>
      </c>
      <c r="GM20" s="14">
        <v>29000</v>
      </c>
      <c r="GN20" s="14">
        <v>31400</v>
      </c>
      <c r="GO20" s="16">
        <v>32400</v>
      </c>
      <c r="GP20" s="17">
        <v>34000</v>
      </c>
      <c r="GQ20" s="18">
        <v>39800</v>
      </c>
      <c r="GR20" s="18">
        <v>43500</v>
      </c>
      <c r="GS20" s="14">
        <v>84900</v>
      </c>
      <c r="GT20" s="14">
        <v>91700</v>
      </c>
      <c r="GU20" s="26">
        <v>101800</v>
      </c>
      <c r="GV20" s="26">
        <v>107300</v>
      </c>
      <c r="GW20" s="26">
        <v>113800</v>
      </c>
      <c r="GX20" s="15">
        <v>120700</v>
      </c>
      <c r="GY20" s="15">
        <v>134500</v>
      </c>
      <c r="GZ20" s="15">
        <v>186200</v>
      </c>
      <c r="HA20" s="26">
        <v>196100</v>
      </c>
      <c r="HB20" s="26"/>
      <c r="HC20" s="15"/>
      <c r="HE20" s="50">
        <f t="shared" si="99"/>
        <v>3360</v>
      </c>
      <c r="HF20" s="50">
        <f t="shared" si="100"/>
        <v>5376</v>
      </c>
      <c r="HG20" s="50" t="str">
        <f t="shared" si="101"/>
        <v>0</v>
      </c>
      <c r="HH20" s="201">
        <f>IF(AND(Master!K18=""),"",Master!K18)</f>
        <v>42370</v>
      </c>
      <c r="HI20" s="91">
        <f>IF(ISNA(VLOOKUP(A20,Master!$A$7:AJ$233,8,FALSE)),"",VLOOKUP(A20,Master!$A$7:AJ$233,8,FALSE))</f>
        <v>24290</v>
      </c>
      <c r="HJ20" s="91">
        <f>IF(ISNA(VLOOKUP(A20,Master!$BE$39:$CH$63,5,FALSE)),"",VLOOKUP(A20,Master!$BE$39:$CH$63,5,FALSE))</f>
        <v>24290</v>
      </c>
      <c r="HK20" s="91">
        <f>IF(ISNA(VLOOKUP(A20,Master!$A$7:AJ$233,15,FALSE)),"",VLOOKUP(A20,Master!$A$7:AJ$233,15,FALSE))</f>
        <v>25020</v>
      </c>
      <c r="HL20" s="91">
        <f>IF(ISNA(VLOOKUP(A20,Master!$A$7:AJ$233,20,FALSE)),"",VLOOKUP(A20,Master!$A$7:AJ$233,20,FALSE))</f>
        <v>25020</v>
      </c>
      <c r="HM20" s="91">
        <f>IF(ISNA(VLOOKUP(A20,Master!$BE$39:$CH$63,13,FALSE)),"",VLOOKUP(A20,Master!$BE$39:$CH$63,13,FALSE))</f>
        <v>25020</v>
      </c>
      <c r="HN20" s="91">
        <f>IF(ISNA(VLOOKUP(A20,Master!$A$7:AJ$233,25,FALSE)),"",VLOOKUP(A20,Master!$A$7:AJ$233,25,FALSE))</f>
        <v>25780</v>
      </c>
      <c r="HO20" s="91">
        <f>IF(ISNA(VLOOKUP(A20,Master!$A$7:AJ$233,30,FALSE)),"",VLOOKUP(A20,Master!$A$7:AJ$233,30,FALSE))</f>
        <v>25780</v>
      </c>
      <c r="HP20" s="91" t="str">
        <f>IF(ISNA(VLOOKUP(A20,Master!$A$7:AJ$233,9,FALSE)),"",VLOOKUP(A20,Master!$A$7:AJ$233,9,FALSE))</f>
        <v>5400A</v>
      </c>
      <c r="HQ20" s="91" t="str">
        <f>IF(ISNA(VLOOKUP(A20,Master!$A$7:AJ$233,16,FALSE)),"",VLOOKUP(A20,Master!$A$7:AJ$233,16,FALSE))</f>
        <v>5400A</v>
      </c>
      <c r="HR20" s="91" t="str">
        <f>IF(ISNA(VLOOKUP(A20,Master!$A$7:AJ$233,16,FALSE)),"",VLOOKUP(A20,Master!$A$7:AJ$233,16,FALSE))</f>
        <v>5400A</v>
      </c>
      <c r="HS20" s="91" t="str">
        <f>IF(ISNA(VLOOKUP(A20,Master!$A$7:AJ$233,21,FALSE)),"",VLOOKUP(A20,Master!$A$7:AJ$233,21,FALSE))</f>
        <v>5400A</v>
      </c>
      <c r="HT20" s="91" t="str">
        <f>IF(ISNA(VLOOKUP(A20,Master!$A$7:AJ$233,26,FALSE)),"",VLOOKUP(A20,Master!$A$7:AJ$233,26,FALSE))</f>
        <v>5400A</v>
      </c>
      <c r="HU20" s="91" t="str">
        <f>IF(ISNA(VLOOKUP(A20,Master!$A$7:AJ$233,26,FALSE)),"",VLOOKUP(A20,Master!$A$7:AJ$233,26,FALSE))</f>
        <v>5400A</v>
      </c>
      <c r="HV20" s="91" t="str">
        <f>IF(ISNA(VLOOKUP(A20,Master!$A$7:AJ$233,31,FALSE)),"",VLOOKUP(A20,Master!$A$7:AJ$233,31,FALSE))</f>
        <v>5400A</v>
      </c>
      <c r="HX20" s="42">
        <f t="shared" si="102"/>
        <v>12</v>
      </c>
      <c r="HY20" s="1">
        <f>IF(AND(HH20=Master!$BY$1),HI20,IF(AND(HH20=Master!$BY$2),HJ20,IF(AND(HH20=Master!$BY$3),HJ20,IF(AND(HH20=Master!$BY$4),HJ20,IF(AND(HH20=Master!$BY$5),HJ20,IF(AND(HH20=Master!$BY$6),HJ20,IF(AND(HH20=Master!$BY$7),HK20,IF(AND(HH20=Master!$BY$8),HL20,IF(AND(HH20=Master!$BY$9),HL20,IF(AND(HH20=Master!$BY$10),HL20,IF(AND(HH20=Master!$BY$11),HL20,IF(AND(HH20=Master!$BY$12),HL20,IF(AND(HH20=Master!$BY$13),HM20,IF(AND(HH20=Master!$BY$14),HM20,IF(AND(HH20=Master!$BY$15),HM20,IF(AND(HH20=Master!$BY$16),HM20,IF(AND(HH20=Master!$BY$17),HM20,IF(AND(HH20=Master!$BY$18),HM20,IF(AND(HH20=Master!$BY$19),HN20,HO20)))))))))))))))))))</f>
        <v>24290</v>
      </c>
      <c r="HZ20" s="1" t="str">
        <f>IF(AND(HH20=Master!$BY$1),HP20,IF(AND(HH20=Master!$BY$2),HQ20,IF(AND(HH20=Master!$BY$3),HQ20,IF(AND(HH20=Master!$BY$4),HQ20,IF(AND(HH20=Master!$BY$5),HQ20,IF(AND(HH20=Master!$BY$6),HQ20,IF(AND(HH20=Master!$BY$7),HR20,IF(AND(HH20=Master!$BY$8),HS20,IF(AND(HH20=Master!$BY$9),HS20,IF(AND(HH20=Master!$BY$10),HS20,IF(AND(HH20=Master!$BY$11),HS20,IF(AND(HH20=Master!$BY$12),HS20,IF(AND(HH20=Master!$BY$13),HT20,IF(AND(HH20=Master!$BY$14),HT20,IF(AND(HH20=Master!$BY$15),HT20,IF(AND(HH20=Master!$BY$16),HT20,IF(AND(HH20=Master!$BY$17),HT20,IF(AND(HH20=Master!$BY$18),HT20,IF(AND(HH20=Master!$BY$19),HU20,HV20)))))))))))))))))))</f>
        <v>5400A</v>
      </c>
    </row>
    <row r="21" spans="1:234" ht="23.25" customHeight="1" thickTop="1" thickBot="1">
      <c r="A21" s="280">
        <f>IF(AND(Master!A19=""),"",Master!A19)</f>
        <v>13</v>
      </c>
      <c r="B21" s="280" t="str">
        <f>IF(AND(Master!B19=""),"",UPPER(Master!B19))</f>
        <v/>
      </c>
      <c r="C21" s="280" t="str">
        <f>IF(AND(Master!C19=""),"",UPPER(Master!C19))</f>
        <v/>
      </c>
      <c r="D21" s="280" t="str">
        <f>IF(AND(Master!D19=""),"",UPPER(Master!D19))</f>
        <v/>
      </c>
      <c r="E21" s="282" t="s">
        <v>178</v>
      </c>
      <c r="F21" s="297" t="str">
        <f>IF(AND(Master!E19=""),"",IF(ISNA(VLOOKUP(A21,Master!$A$7:AJ$233,5,FALSE)),"",VLOOKUP(A21,Master!$A$7:AJ$233,5,FALSE)))</f>
        <v/>
      </c>
      <c r="G21" s="73" t="str">
        <f t="shared" si="80"/>
        <v/>
      </c>
      <c r="H21" s="253" t="str">
        <f>IF(AND(Master!E19=""),"",IF(ISNA(VLOOKUP(A21,Master!$A$7:AJ$233,30,FALSE)),"",VLOOKUP(A21,Master!$A$7:AJ$233,30,FALSE)))</f>
        <v/>
      </c>
      <c r="I21" s="253" t="str">
        <f>IF(AND(Master!E19=""),"",IF(ISNA(VLOOKUP(A21,Master!$A$7:AJ$233,31,FALSE)),"",VLOOKUP(A21,Master!$A$7:AJ$233,31,FALSE)))</f>
        <v/>
      </c>
      <c r="J21" s="221" t="str">
        <f>IF(AND(Master!G19=""),"",IF(ISNA(VLOOKUP(A21,Master!$A$7:AJ$233,7,FALSE)),"",VLOOKUP(A21,Master!$A$7:AJ$233,7,FALSE)))</f>
        <v/>
      </c>
      <c r="K21" s="252" t="str">
        <f>IF(AND(Master!X19=""),"",IF(ISNA(VLOOKUP(A21,Master!$A$7:AJ$233,24,FALSE)),"",VLOOKUP(A21,Master!$A$7:AJ$233,24,FALSE)))</f>
        <v/>
      </c>
      <c r="L21" s="222" t="str">
        <f t="shared" si="81"/>
        <v/>
      </c>
      <c r="M21" s="222" t="str">
        <f t="shared" si="82"/>
        <v/>
      </c>
      <c r="N21" s="223" t="str">
        <f t="shared" si="83"/>
        <v/>
      </c>
      <c r="O21" s="216" t="str">
        <f t="shared" si="84"/>
        <v/>
      </c>
      <c r="P21" s="222" t="str">
        <f t="shared" si="85"/>
        <v/>
      </c>
      <c r="Q21" s="224" t="str">
        <f t="shared" si="86"/>
        <v/>
      </c>
      <c r="R21" s="222" t="str">
        <f t="shared" si="87"/>
        <v/>
      </c>
      <c r="S21" s="90"/>
      <c r="T21" s="90"/>
      <c r="U21" s="90"/>
      <c r="V21" s="90"/>
      <c r="W21" s="225" t="str">
        <f t="shared" si="88"/>
        <v/>
      </c>
      <c r="X21" s="221" t="str">
        <f t="shared" si="89"/>
        <v/>
      </c>
      <c r="Y21" s="89"/>
      <c r="Z21" s="89"/>
      <c r="AA21" s="89"/>
      <c r="AB21" s="89"/>
      <c r="AC21" s="89"/>
      <c r="AD21" s="89"/>
      <c r="AE21" s="221" t="str">
        <f t="shared" si="90"/>
        <v/>
      </c>
      <c r="AF21" s="226" t="str">
        <f t="shared" si="91"/>
        <v/>
      </c>
      <c r="AG21" s="227" t="str">
        <f t="shared" si="92"/>
        <v/>
      </c>
      <c r="AH21" s="227" t="str">
        <f t="shared" si="103"/>
        <v/>
      </c>
      <c r="AI21" s="227" t="str">
        <f t="shared" si="104"/>
        <v/>
      </c>
      <c r="AJ21" s="227" t="str">
        <f>IF(AND(Master!AG19=""),"",Master!AG19)</f>
        <v/>
      </c>
      <c r="AK21" s="292" t="str">
        <f>IF(AND(Master!L19=""),"",Master!L19)</f>
        <v/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Y21" s="1" t="s">
        <v>193</v>
      </c>
      <c r="AZ21" s="50">
        <v>7600</v>
      </c>
      <c r="BA21" s="50">
        <v>20</v>
      </c>
      <c r="BB21" s="50" t="s">
        <v>68</v>
      </c>
      <c r="BC21" s="1" t="str">
        <f t="shared" si="93"/>
        <v/>
      </c>
      <c r="BD21" s="1" t="str">
        <f t="shared" si="94"/>
        <v/>
      </c>
      <c r="BE21" s="91"/>
      <c r="BF21" s="91"/>
      <c r="BG21" s="91"/>
      <c r="BH21" s="91"/>
      <c r="BI21" s="91"/>
      <c r="BJ21" s="98" t="str">
        <f>CV8</f>
        <v/>
      </c>
      <c r="BK21" s="91">
        <f t="shared" si="0"/>
        <v>87400</v>
      </c>
      <c r="BL21" s="91"/>
      <c r="BM21" s="91">
        <f t="shared" si="1"/>
        <v>87400</v>
      </c>
      <c r="BN21" s="91">
        <f t="shared" si="2"/>
        <v>82600</v>
      </c>
      <c r="BO21" s="91"/>
      <c r="BP21" s="91">
        <f t="shared" si="3"/>
        <v>82600</v>
      </c>
      <c r="BQ21" s="91">
        <f t="shared" si="4"/>
        <v>82600</v>
      </c>
      <c r="BR21" s="91"/>
      <c r="BS21" s="91">
        <f t="shared" si="5"/>
        <v>82600</v>
      </c>
      <c r="BT21" s="91">
        <f t="shared" si="6"/>
        <v>69000</v>
      </c>
      <c r="BU21" s="91"/>
      <c r="BV21" s="91">
        <f t="shared" si="7"/>
        <v>69000</v>
      </c>
      <c r="BW21" s="91">
        <f t="shared" si="8"/>
        <v>58900</v>
      </c>
      <c r="BX21" s="91"/>
      <c r="BY21" s="91">
        <f t="shared" si="9"/>
        <v>58900</v>
      </c>
      <c r="BZ21" s="91">
        <f t="shared" si="10"/>
        <v>82600</v>
      </c>
      <c r="CA21" s="91"/>
      <c r="CB21" s="91">
        <f t="shared" si="11"/>
        <v>82600</v>
      </c>
      <c r="CC21" s="91">
        <f t="shared" si="12"/>
        <v>82600</v>
      </c>
      <c r="CD21" s="91"/>
      <c r="CE21" s="91">
        <f t="shared" si="13"/>
        <v>82600</v>
      </c>
      <c r="CF21" s="91">
        <f t="shared" si="14"/>
        <v>69000</v>
      </c>
      <c r="CG21" s="91"/>
      <c r="CH21" s="91">
        <f t="shared" si="15"/>
        <v>69000</v>
      </c>
      <c r="CI21" s="91">
        <f t="shared" si="16"/>
        <v>69000</v>
      </c>
      <c r="CJ21" s="91"/>
      <c r="CK21" s="91">
        <f t="shared" si="17"/>
        <v>69000</v>
      </c>
      <c r="CL21" s="91">
        <f t="shared" si="18"/>
        <v>32300</v>
      </c>
      <c r="CM21" s="91"/>
      <c r="CN21" s="91">
        <f t="shared" si="19"/>
        <v>32300</v>
      </c>
      <c r="CO21" s="91">
        <f t="shared" si="20"/>
        <v>58900</v>
      </c>
      <c r="CP21" s="91"/>
      <c r="CQ21" s="91">
        <f t="shared" si="21"/>
        <v>58900</v>
      </c>
      <c r="CR21" s="91">
        <f t="shared" si="22"/>
        <v>82600</v>
      </c>
      <c r="CS21" s="91"/>
      <c r="CT21" s="91">
        <f t="shared" si="23"/>
        <v>82600</v>
      </c>
      <c r="CU21" s="91" t="str">
        <f t="shared" si="24"/>
        <v/>
      </c>
      <c r="CV21" s="91"/>
      <c r="CW21" s="91" t="str">
        <f t="shared" si="25"/>
        <v/>
      </c>
      <c r="CX21" s="91" t="str">
        <f t="shared" si="26"/>
        <v/>
      </c>
      <c r="CY21" s="91"/>
      <c r="CZ21" s="91" t="str">
        <f t="shared" si="27"/>
        <v/>
      </c>
      <c r="DA21" s="91" t="str">
        <f t="shared" si="28"/>
        <v/>
      </c>
      <c r="DB21" s="91"/>
      <c r="DC21" s="91" t="str">
        <f t="shared" si="29"/>
        <v/>
      </c>
      <c r="DD21" s="91" t="str">
        <f t="shared" si="30"/>
        <v/>
      </c>
      <c r="DE21" s="91"/>
      <c r="DF21" s="91" t="str">
        <f t="shared" si="31"/>
        <v/>
      </c>
      <c r="DG21" s="91" t="str">
        <f t="shared" si="32"/>
        <v/>
      </c>
      <c r="DH21" s="91"/>
      <c r="DI21" s="91" t="str">
        <f t="shared" si="33"/>
        <v/>
      </c>
      <c r="DJ21" s="91" t="str">
        <f t="shared" si="34"/>
        <v/>
      </c>
      <c r="DK21" s="91"/>
      <c r="DL21" s="91" t="str">
        <f t="shared" si="35"/>
        <v/>
      </c>
      <c r="DM21" s="91" t="str">
        <f t="shared" si="36"/>
        <v/>
      </c>
      <c r="DN21" s="91"/>
      <c r="DO21" s="91" t="str">
        <f t="shared" si="37"/>
        <v/>
      </c>
      <c r="DP21" s="91" t="str">
        <f t="shared" si="38"/>
        <v/>
      </c>
      <c r="DQ21" s="91"/>
      <c r="DR21" s="91" t="str">
        <f t="shared" si="39"/>
        <v/>
      </c>
      <c r="DS21" s="91" t="str">
        <f t="shared" si="40"/>
        <v/>
      </c>
      <c r="DT21" s="91"/>
      <c r="DU21" s="91" t="str">
        <f t="shared" si="41"/>
        <v/>
      </c>
      <c r="DV21" s="91" t="str">
        <f t="shared" si="42"/>
        <v/>
      </c>
      <c r="DW21" s="91"/>
      <c r="DX21" s="91" t="str">
        <f t="shared" si="43"/>
        <v/>
      </c>
      <c r="DY21" s="91" t="str">
        <f t="shared" si="44"/>
        <v/>
      </c>
      <c r="DZ21" s="91"/>
      <c r="EA21" s="91" t="str">
        <f t="shared" si="45"/>
        <v/>
      </c>
      <c r="EB21" s="91" t="str">
        <f t="shared" si="46"/>
        <v/>
      </c>
      <c r="EC21" s="91"/>
      <c r="ED21" s="91" t="str">
        <f t="shared" si="47"/>
        <v/>
      </c>
      <c r="EE21" s="91" t="str">
        <f t="shared" si="48"/>
        <v/>
      </c>
      <c r="EF21" s="91"/>
      <c r="EG21" s="91" t="str">
        <f t="shared" si="49"/>
        <v/>
      </c>
      <c r="EH21" s="91">
        <f t="shared" si="50"/>
        <v>0</v>
      </c>
      <c r="EI21" s="91"/>
      <c r="EJ21" s="91">
        <f t="shared" si="51"/>
        <v>0</v>
      </c>
      <c r="EK21" s="91">
        <f t="shared" si="52"/>
        <v>0</v>
      </c>
      <c r="EL21" s="91"/>
      <c r="EM21" s="91">
        <f t="shared" si="53"/>
        <v>0</v>
      </c>
      <c r="EN21" s="91">
        <f t="shared" si="54"/>
        <v>0</v>
      </c>
      <c r="EO21" s="91"/>
      <c r="EP21" s="91">
        <f t="shared" si="55"/>
        <v>0</v>
      </c>
      <c r="EQ21" s="91">
        <f t="shared" si="56"/>
        <v>0</v>
      </c>
      <c r="ER21" s="91"/>
      <c r="ES21" s="91">
        <f t="shared" si="57"/>
        <v>0</v>
      </c>
      <c r="ET21" s="91">
        <f t="shared" si="58"/>
        <v>0</v>
      </c>
      <c r="EU21" s="91"/>
      <c r="EV21" s="91">
        <f t="shared" si="59"/>
        <v>0</v>
      </c>
      <c r="EW21" s="91">
        <f t="shared" si="60"/>
        <v>0</v>
      </c>
      <c r="EX21" s="91"/>
      <c r="EY21" s="91">
        <f t="shared" si="61"/>
        <v>0</v>
      </c>
      <c r="EZ21" s="91">
        <f t="shared" si="62"/>
        <v>0</v>
      </c>
      <c r="FA21" s="91"/>
      <c r="FB21" s="91">
        <f t="shared" si="63"/>
        <v>0</v>
      </c>
      <c r="FC21" s="91">
        <f t="shared" si="64"/>
        <v>0</v>
      </c>
      <c r="FD21" s="91"/>
      <c r="FE21" s="91">
        <f t="shared" si="65"/>
        <v>0</v>
      </c>
      <c r="FF21" s="91">
        <f t="shared" si="66"/>
        <v>0</v>
      </c>
      <c r="FG21" s="91"/>
      <c r="FH21" s="91">
        <f t="shared" si="67"/>
        <v>0</v>
      </c>
      <c r="FI21" s="91">
        <f t="shared" si="68"/>
        <v>0</v>
      </c>
      <c r="FJ21" s="91"/>
      <c r="FK21" s="91">
        <f t="shared" si="69"/>
        <v>0</v>
      </c>
      <c r="FL21" s="91">
        <f t="shared" si="70"/>
        <v>0</v>
      </c>
      <c r="FM21" s="91"/>
      <c r="FN21" s="91">
        <f t="shared" si="71"/>
        <v>0</v>
      </c>
      <c r="FO21" s="91">
        <f t="shared" si="72"/>
        <v>0</v>
      </c>
      <c r="FP21" s="91"/>
      <c r="FQ21" s="91">
        <f t="shared" si="73"/>
        <v>0</v>
      </c>
      <c r="FR21" s="91">
        <f t="shared" si="74"/>
        <v>0</v>
      </c>
      <c r="FS21" s="91"/>
      <c r="FT21" s="91">
        <f t="shared" si="75"/>
        <v>0</v>
      </c>
      <c r="FU21" s="91">
        <f t="shared" si="76"/>
        <v>0</v>
      </c>
      <c r="FV21" s="91"/>
      <c r="FW21" s="91">
        <f t="shared" si="77"/>
        <v>0</v>
      </c>
      <c r="FX21" s="42"/>
      <c r="FY21" s="42"/>
      <c r="FZ21" s="42"/>
      <c r="GA21" s="42"/>
      <c r="GB21" s="1">
        <f t="shared" si="78"/>
        <v>87400</v>
      </c>
      <c r="GD21" s="1">
        <f t="shared" si="79"/>
        <v>87400</v>
      </c>
      <c r="GF21" s="1">
        <v>58900</v>
      </c>
      <c r="GG21" s="70">
        <v>69000</v>
      </c>
      <c r="GH21" s="1">
        <v>52500</v>
      </c>
      <c r="GI21" s="1">
        <v>82600</v>
      </c>
      <c r="GJ21" s="31">
        <v>27600</v>
      </c>
      <c r="GK21" s="31">
        <v>27900</v>
      </c>
      <c r="GL21" s="15">
        <v>28400</v>
      </c>
      <c r="GM21" s="14">
        <v>29900</v>
      </c>
      <c r="GN21" s="14">
        <v>32300</v>
      </c>
      <c r="GO21" s="16">
        <v>33400</v>
      </c>
      <c r="GP21" s="17">
        <v>35000</v>
      </c>
      <c r="GQ21" s="18">
        <v>41000</v>
      </c>
      <c r="GR21" s="18">
        <v>44800</v>
      </c>
      <c r="GS21" s="14">
        <v>87400</v>
      </c>
      <c r="GT21" s="14">
        <v>94500</v>
      </c>
      <c r="GU21" s="26">
        <v>104900</v>
      </c>
      <c r="GV21" s="26">
        <v>110500</v>
      </c>
      <c r="GW21" s="26">
        <v>117200</v>
      </c>
      <c r="GX21" s="26">
        <v>124300</v>
      </c>
      <c r="GY21" s="26">
        <v>138500</v>
      </c>
      <c r="GZ21" s="15">
        <v>191800</v>
      </c>
      <c r="HA21" s="14">
        <v>202000</v>
      </c>
      <c r="HB21" s="14"/>
      <c r="HC21" s="27"/>
      <c r="HE21" s="50" t="str">
        <f t="shared" si="99"/>
        <v/>
      </c>
      <c r="HF21" s="50" t="str">
        <f t="shared" si="100"/>
        <v/>
      </c>
      <c r="HG21" s="50" t="str">
        <f t="shared" si="101"/>
        <v/>
      </c>
      <c r="HH21" s="201" t="str">
        <f>IF(AND(Master!K19=""),"",Master!K19)</f>
        <v/>
      </c>
      <c r="HI21" s="91">
        <f>IF(ISNA(VLOOKUP(A21,Master!$A$7:AJ$233,8,FALSE)),"",VLOOKUP(A21,Master!$A$7:AJ$233,8,FALSE))</f>
        <v>0</v>
      </c>
      <c r="HJ21" s="91" t="str">
        <f>IF(ISNA(VLOOKUP(A21,Master!$BE$39:$CH$63,5,FALSE)),"",VLOOKUP(A21,Master!$BE$39:$CH$63,5,FALSE))</f>
        <v/>
      </c>
      <c r="HK21" s="91" t="str">
        <f>IF(ISNA(VLOOKUP(A21,Master!$A$7:AJ$233,15,FALSE)),"",VLOOKUP(A21,Master!$A$7:AJ$233,15,FALSE))</f>
        <v/>
      </c>
      <c r="HL21" s="91" t="str">
        <f>IF(ISNA(VLOOKUP(A21,Master!$A$7:AJ$233,20,FALSE)),"",VLOOKUP(A21,Master!$A$7:AJ$233,20,FALSE))</f>
        <v/>
      </c>
      <c r="HM21" s="91" t="str">
        <f>IF(ISNA(VLOOKUP(A21,Master!$BE$39:$CH$63,13,FALSE)),"",VLOOKUP(A21,Master!$BE$39:$CH$63,13,FALSE))</f>
        <v/>
      </c>
      <c r="HN21" s="91" t="str">
        <f>IF(ISNA(VLOOKUP(A21,Master!$A$7:AJ$233,25,FALSE)),"",VLOOKUP(A21,Master!$A$7:AJ$233,25,FALSE))</f>
        <v/>
      </c>
      <c r="HO21" s="91" t="str">
        <f>IF(ISNA(VLOOKUP(A21,Master!$A$7:AJ$233,30,FALSE)),"",VLOOKUP(A21,Master!$A$7:AJ$233,30,FALSE))</f>
        <v/>
      </c>
      <c r="HP21" s="91">
        <f>IF(ISNA(VLOOKUP(A21,Master!$A$7:AJ$233,9,FALSE)),"",VLOOKUP(A21,Master!$A$7:AJ$233,9,FALSE))</f>
        <v>0</v>
      </c>
      <c r="HQ21" s="91" t="str">
        <f>IF(ISNA(VLOOKUP(A21,Master!$A$7:AJ$233,16,FALSE)),"",VLOOKUP(A21,Master!$A$7:AJ$233,16,FALSE))</f>
        <v/>
      </c>
      <c r="HR21" s="91" t="str">
        <f>IF(ISNA(VLOOKUP(A21,Master!$A$7:AJ$233,16,FALSE)),"",VLOOKUP(A21,Master!$A$7:AJ$233,16,FALSE))</f>
        <v/>
      </c>
      <c r="HS21" s="91" t="str">
        <f>IF(ISNA(VLOOKUP(A21,Master!$A$7:AJ$233,21,FALSE)),"",VLOOKUP(A21,Master!$A$7:AJ$233,21,FALSE))</f>
        <v/>
      </c>
      <c r="HT21" s="91" t="str">
        <f>IF(ISNA(VLOOKUP(A21,Master!$A$7:AJ$233,26,FALSE)),"",VLOOKUP(A21,Master!$A$7:AJ$233,26,FALSE))</f>
        <v/>
      </c>
      <c r="HU21" s="91" t="str">
        <f>IF(ISNA(VLOOKUP(A21,Master!$A$7:AJ$233,26,FALSE)),"",VLOOKUP(A21,Master!$A$7:AJ$233,26,FALSE))</f>
        <v/>
      </c>
      <c r="HV21" s="91" t="str">
        <f>IF(ISNA(VLOOKUP(A21,Master!$A$7:AJ$233,31,FALSE)),"",VLOOKUP(A21,Master!$A$7:AJ$233,31,FALSE))</f>
        <v/>
      </c>
      <c r="HX21" s="42">
        <f t="shared" si="102"/>
        <v>13</v>
      </c>
      <c r="HY21" s="1" t="str">
        <f>IF(AND(HH21=Master!$BY$1),HI21,IF(AND(HH21=Master!$BY$2),HJ21,IF(AND(HH21=Master!$BY$3),HJ21,IF(AND(HH21=Master!$BY$4),HJ21,IF(AND(HH21=Master!$BY$5),HJ21,IF(AND(HH21=Master!$BY$6),HJ21,IF(AND(HH21=Master!$BY$7),HK21,IF(AND(HH21=Master!$BY$8),HL21,IF(AND(HH21=Master!$BY$9),HL21,IF(AND(HH21=Master!$BY$10),HL21,IF(AND(HH21=Master!$BY$11),HL21,IF(AND(HH21=Master!$BY$12),HL21,IF(AND(HH21=Master!$BY$13),HM21,IF(AND(HH21=Master!$BY$14),HM21,IF(AND(HH21=Master!$BY$15),HM21,IF(AND(HH21=Master!$BY$16),HM21,IF(AND(HH21=Master!$BY$17),HM21,IF(AND(HH21=Master!$BY$18),HM21,IF(AND(HH21=Master!$BY$19),HN21,HO21)))))))))))))))))))</f>
        <v/>
      </c>
      <c r="HZ21" s="1" t="str">
        <f>IF(AND(HH21=Master!$BY$1),HP21,IF(AND(HH21=Master!$BY$2),HQ21,IF(AND(HH21=Master!$BY$3),HQ21,IF(AND(HH21=Master!$BY$4),HQ21,IF(AND(HH21=Master!$BY$5),HQ21,IF(AND(HH21=Master!$BY$6),HQ21,IF(AND(HH21=Master!$BY$7),HR21,IF(AND(HH21=Master!$BY$8),HS21,IF(AND(HH21=Master!$BY$9),HS21,IF(AND(HH21=Master!$BY$10),HS21,IF(AND(HH21=Master!$BY$11),HS21,IF(AND(HH21=Master!$BY$12),HS21,IF(AND(HH21=Master!$BY$13),HT21,IF(AND(HH21=Master!$BY$14),HT21,IF(AND(HH21=Master!$BY$15),HT21,IF(AND(HH21=Master!$BY$16),HT21,IF(AND(HH21=Master!$BY$17),HT21,IF(AND(HH21=Master!$BY$18),HT21,IF(AND(HH21=Master!$BY$19),HU21,HV21)))))))))))))))))))</f>
        <v/>
      </c>
    </row>
    <row r="22" spans="1:234" ht="23.25" customHeight="1" thickTop="1" thickBot="1">
      <c r="A22" s="280">
        <f>IF(AND(Master!A20=""),"",Master!A20)</f>
        <v>14</v>
      </c>
      <c r="B22" s="280" t="str">
        <f>IF(AND(Master!B20=""),"",UPPER(Master!B20))</f>
        <v/>
      </c>
      <c r="C22" s="280" t="str">
        <f>IF(AND(Master!C20=""),"",UPPER(Master!C20))</f>
        <v/>
      </c>
      <c r="D22" s="280" t="str">
        <f>IF(AND(Master!D20=""),"",UPPER(Master!D20))</f>
        <v/>
      </c>
      <c r="E22" s="282" t="s">
        <v>178</v>
      </c>
      <c r="F22" s="297" t="str">
        <f>IF(AND(Master!E20=""),"",IF(ISNA(VLOOKUP(A22,Master!$A$7:AJ$233,5,FALSE)),"",VLOOKUP(A22,Master!$A$7:AJ$233,5,FALSE)))</f>
        <v/>
      </c>
      <c r="G22" s="73" t="str">
        <f t="shared" si="80"/>
        <v/>
      </c>
      <c r="H22" s="253" t="str">
        <f>IF(AND(Master!E20=""),"",IF(ISNA(VLOOKUP(A22,Master!$A$7:AJ$233,30,FALSE)),"",VLOOKUP(A22,Master!$A$7:AJ$233,30,FALSE)))</f>
        <v/>
      </c>
      <c r="I22" s="253" t="str">
        <f>IF(AND(Master!E20=""),"",IF(ISNA(VLOOKUP(A22,Master!$A$7:AJ$233,31,FALSE)),"",VLOOKUP(A22,Master!$A$7:AJ$233,31,FALSE)))</f>
        <v/>
      </c>
      <c r="J22" s="221" t="str">
        <f>IF(AND(Master!G20=""),"",IF(ISNA(VLOOKUP(A22,Master!$A$7:AJ$233,7,FALSE)),"",VLOOKUP(A22,Master!$A$7:AJ$233,7,FALSE)))</f>
        <v/>
      </c>
      <c r="K22" s="252" t="str">
        <f>IF(AND(Master!X20=""),"",IF(ISNA(VLOOKUP(A22,Master!$A$7:AJ$233,24,FALSE)),"",VLOOKUP(A22,Master!$A$7:AJ$233,24,FALSE)))</f>
        <v/>
      </c>
      <c r="L22" s="222" t="str">
        <f t="shared" si="81"/>
        <v/>
      </c>
      <c r="M22" s="222" t="str">
        <f t="shared" si="82"/>
        <v/>
      </c>
      <c r="N22" s="223" t="str">
        <f t="shared" si="83"/>
        <v/>
      </c>
      <c r="O22" s="216" t="str">
        <f t="shared" si="84"/>
        <v/>
      </c>
      <c r="P22" s="222" t="str">
        <f t="shared" si="85"/>
        <v/>
      </c>
      <c r="Q22" s="224" t="str">
        <f t="shared" si="86"/>
        <v/>
      </c>
      <c r="R22" s="222" t="str">
        <f t="shared" si="87"/>
        <v/>
      </c>
      <c r="S22" s="90"/>
      <c r="T22" s="90"/>
      <c r="U22" s="90"/>
      <c r="V22" s="90"/>
      <c r="W22" s="225" t="str">
        <f t="shared" si="88"/>
        <v/>
      </c>
      <c r="X22" s="221" t="str">
        <f t="shared" si="89"/>
        <v/>
      </c>
      <c r="Y22" s="89"/>
      <c r="Z22" s="89"/>
      <c r="AA22" s="89"/>
      <c r="AB22" s="89"/>
      <c r="AC22" s="89"/>
      <c r="AD22" s="89"/>
      <c r="AE22" s="221" t="str">
        <f t="shared" si="90"/>
        <v/>
      </c>
      <c r="AF22" s="226" t="str">
        <f t="shared" si="91"/>
        <v/>
      </c>
      <c r="AG22" s="227" t="str">
        <f t="shared" si="92"/>
        <v/>
      </c>
      <c r="AH22" s="227" t="str">
        <f t="shared" si="103"/>
        <v/>
      </c>
      <c r="AI22" s="227" t="str">
        <f t="shared" si="104"/>
        <v/>
      </c>
      <c r="AJ22" s="227" t="str">
        <f>IF(AND(Master!AG20=""),"",Master!AG20)</f>
        <v/>
      </c>
      <c r="AK22" s="292" t="str">
        <f>IF(AND(Master!L20=""),"",Master!L20)</f>
        <v/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Y22" s="1" t="s">
        <v>171</v>
      </c>
      <c r="AZ22" s="50">
        <v>8200</v>
      </c>
      <c r="BA22" s="50">
        <v>21</v>
      </c>
      <c r="BB22" s="50" t="s">
        <v>69</v>
      </c>
      <c r="BC22" s="1" t="str">
        <f t="shared" si="93"/>
        <v/>
      </c>
      <c r="BD22" s="1" t="str">
        <f t="shared" si="94"/>
        <v/>
      </c>
      <c r="BE22" s="91"/>
      <c r="BF22" s="91"/>
      <c r="BG22" s="91"/>
      <c r="BH22" s="91"/>
      <c r="BI22" s="91"/>
      <c r="BJ22" s="98" t="str">
        <f>CY8</f>
        <v/>
      </c>
      <c r="BK22" s="91">
        <f t="shared" si="0"/>
        <v>90000</v>
      </c>
      <c r="BL22" s="91"/>
      <c r="BM22" s="91">
        <f t="shared" si="1"/>
        <v>90000</v>
      </c>
      <c r="BN22" s="91">
        <f t="shared" si="2"/>
        <v>85100</v>
      </c>
      <c r="BO22" s="91"/>
      <c r="BP22" s="91">
        <f t="shared" si="3"/>
        <v>85100</v>
      </c>
      <c r="BQ22" s="91">
        <f t="shared" si="4"/>
        <v>85100</v>
      </c>
      <c r="BR22" s="91"/>
      <c r="BS22" s="91">
        <f t="shared" si="5"/>
        <v>85100</v>
      </c>
      <c r="BT22" s="91">
        <f t="shared" si="6"/>
        <v>71100</v>
      </c>
      <c r="BU22" s="91"/>
      <c r="BV22" s="91">
        <f t="shared" si="7"/>
        <v>71100</v>
      </c>
      <c r="BW22" s="91">
        <f t="shared" si="8"/>
        <v>60700</v>
      </c>
      <c r="BX22" s="91"/>
      <c r="BY22" s="91">
        <f t="shared" si="9"/>
        <v>60700</v>
      </c>
      <c r="BZ22" s="91">
        <f t="shared" si="10"/>
        <v>85100</v>
      </c>
      <c r="CA22" s="91"/>
      <c r="CB22" s="91">
        <f t="shared" si="11"/>
        <v>85100</v>
      </c>
      <c r="CC22" s="91">
        <f t="shared" si="12"/>
        <v>85100</v>
      </c>
      <c r="CD22" s="91"/>
      <c r="CE22" s="91">
        <f t="shared" si="13"/>
        <v>85100</v>
      </c>
      <c r="CF22" s="91">
        <f t="shared" si="14"/>
        <v>71100</v>
      </c>
      <c r="CG22" s="91"/>
      <c r="CH22" s="91">
        <f t="shared" si="15"/>
        <v>71100</v>
      </c>
      <c r="CI22" s="91">
        <f t="shared" si="16"/>
        <v>71100</v>
      </c>
      <c r="CJ22" s="91"/>
      <c r="CK22" s="91">
        <f t="shared" si="17"/>
        <v>71100</v>
      </c>
      <c r="CL22" s="91">
        <f t="shared" si="18"/>
        <v>33300</v>
      </c>
      <c r="CM22" s="91"/>
      <c r="CN22" s="91">
        <f t="shared" si="19"/>
        <v>33300</v>
      </c>
      <c r="CO22" s="91">
        <f t="shared" si="20"/>
        <v>60700</v>
      </c>
      <c r="CP22" s="91"/>
      <c r="CQ22" s="91">
        <f t="shared" si="21"/>
        <v>60700</v>
      </c>
      <c r="CR22" s="91">
        <f t="shared" si="22"/>
        <v>85100</v>
      </c>
      <c r="CS22" s="91"/>
      <c r="CT22" s="91">
        <f t="shared" si="23"/>
        <v>85100</v>
      </c>
      <c r="CU22" s="91" t="str">
        <f t="shared" si="24"/>
        <v/>
      </c>
      <c r="CV22" s="91"/>
      <c r="CW22" s="91" t="str">
        <f t="shared" si="25"/>
        <v/>
      </c>
      <c r="CX22" s="91" t="str">
        <f t="shared" si="26"/>
        <v/>
      </c>
      <c r="CY22" s="91"/>
      <c r="CZ22" s="91" t="str">
        <f t="shared" si="27"/>
        <v/>
      </c>
      <c r="DA22" s="91" t="str">
        <f t="shared" si="28"/>
        <v/>
      </c>
      <c r="DB22" s="91"/>
      <c r="DC22" s="91" t="str">
        <f t="shared" si="29"/>
        <v/>
      </c>
      <c r="DD22" s="91" t="str">
        <f t="shared" si="30"/>
        <v/>
      </c>
      <c r="DE22" s="91"/>
      <c r="DF22" s="91" t="str">
        <f t="shared" si="31"/>
        <v/>
      </c>
      <c r="DG22" s="91" t="str">
        <f t="shared" si="32"/>
        <v/>
      </c>
      <c r="DH22" s="91"/>
      <c r="DI22" s="91" t="str">
        <f t="shared" si="33"/>
        <v/>
      </c>
      <c r="DJ22" s="91" t="str">
        <f t="shared" si="34"/>
        <v/>
      </c>
      <c r="DK22" s="91"/>
      <c r="DL22" s="91" t="str">
        <f t="shared" si="35"/>
        <v/>
      </c>
      <c r="DM22" s="91" t="str">
        <f t="shared" si="36"/>
        <v/>
      </c>
      <c r="DN22" s="91"/>
      <c r="DO22" s="91" t="str">
        <f t="shared" si="37"/>
        <v/>
      </c>
      <c r="DP22" s="91" t="str">
        <f t="shared" si="38"/>
        <v/>
      </c>
      <c r="DQ22" s="91"/>
      <c r="DR22" s="91" t="str">
        <f t="shared" si="39"/>
        <v/>
      </c>
      <c r="DS22" s="91" t="str">
        <f t="shared" si="40"/>
        <v/>
      </c>
      <c r="DT22" s="91"/>
      <c r="DU22" s="91" t="str">
        <f t="shared" si="41"/>
        <v/>
      </c>
      <c r="DV22" s="91" t="str">
        <f t="shared" si="42"/>
        <v/>
      </c>
      <c r="DW22" s="91"/>
      <c r="DX22" s="91" t="str">
        <f t="shared" si="43"/>
        <v/>
      </c>
      <c r="DY22" s="91" t="str">
        <f t="shared" si="44"/>
        <v/>
      </c>
      <c r="DZ22" s="91"/>
      <c r="EA22" s="91" t="str">
        <f t="shared" si="45"/>
        <v/>
      </c>
      <c r="EB22" s="91" t="str">
        <f t="shared" si="46"/>
        <v/>
      </c>
      <c r="EC22" s="91"/>
      <c r="ED22" s="91" t="str">
        <f t="shared" si="47"/>
        <v/>
      </c>
      <c r="EE22" s="91" t="str">
        <f t="shared" si="48"/>
        <v/>
      </c>
      <c r="EF22" s="91"/>
      <c r="EG22" s="91" t="str">
        <f t="shared" si="49"/>
        <v/>
      </c>
      <c r="EH22" s="91">
        <f t="shared" si="50"/>
        <v>0</v>
      </c>
      <c r="EI22" s="91"/>
      <c r="EJ22" s="91">
        <f t="shared" si="51"/>
        <v>0</v>
      </c>
      <c r="EK22" s="91">
        <f t="shared" si="52"/>
        <v>0</v>
      </c>
      <c r="EL22" s="91"/>
      <c r="EM22" s="91">
        <f t="shared" si="53"/>
        <v>0</v>
      </c>
      <c r="EN22" s="91">
        <f t="shared" si="54"/>
        <v>0</v>
      </c>
      <c r="EO22" s="91"/>
      <c r="EP22" s="91">
        <f t="shared" si="55"/>
        <v>0</v>
      </c>
      <c r="EQ22" s="91">
        <f t="shared" si="56"/>
        <v>0</v>
      </c>
      <c r="ER22" s="91"/>
      <c r="ES22" s="91">
        <f t="shared" si="57"/>
        <v>0</v>
      </c>
      <c r="ET22" s="91">
        <f t="shared" si="58"/>
        <v>0</v>
      </c>
      <c r="EU22" s="91"/>
      <c r="EV22" s="91">
        <f t="shared" si="59"/>
        <v>0</v>
      </c>
      <c r="EW22" s="91">
        <f t="shared" si="60"/>
        <v>0</v>
      </c>
      <c r="EX22" s="91"/>
      <c r="EY22" s="91">
        <f t="shared" si="61"/>
        <v>0</v>
      </c>
      <c r="EZ22" s="91">
        <f t="shared" si="62"/>
        <v>0</v>
      </c>
      <c r="FA22" s="91"/>
      <c r="FB22" s="91">
        <f t="shared" si="63"/>
        <v>0</v>
      </c>
      <c r="FC22" s="91">
        <f t="shared" si="64"/>
        <v>0</v>
      </c>
      <c r="FD22" s="91"/>
      <c r="FE22" s="91">
        <f t="shared" si="65"/>
        <v>0</v>
      </c>
      <c r="FF22" s="91">
        <f t="shared" si="66"/>
        <v>0</v>
      </c>
      <c r="FG22" s="91"/>
      <c r="FH22" s="91">
        <f t="shared" si="67"/>
        <v>0</v>
      </c>
      <c r="FI22" s="91">
        <f t="shared" si="68"/>
        <v>0</v>
      </c>
      <c r="FJ22" s="91"/>
      <c r="FK22" s="91">
        <f t="shared" si="69"/>
        <v>0</v>
      </c>
      <c r="FL22" s="91">
        <f t="shared" si="70"/>
        <v>0</v>
      </c>
      <c r="FM22" s="91"/>
      <c r="FN22" s="91">
        <f t="shared" si="71"/>
        <v>0</v>
      </c>
      <c r="FO22" s="91">
        <f t="shared" si="72"/>
        <v>0</v>
      </c>
      <c r="FP22" s="91"/>
      <c r="FQ22" s="91">
        <f t="shared" si="73"/>
        <v>0</v>
      </c>
      <c r="FR22" s="91">
        <f t="shared" si="74"/>
        <v>0</v>
      </c>
      <c r="FS22" s="91"/>
      <c r="FT22" s="91">
        <f t="shared" si="75"/>
        <v>0</v>
      </c>
      <c r="FU22" s="91">
        <f t="shared" si="76"/>
        <v>0</v>
      </c>
      <c r="FV22" s="91"/>
      <c r="FW22" s="91">
        <f t="shared" si="77"/>
        <v>0</v>
      </c>
      <c r="FX22" s="42"/>
      <c r="FY22" s="42"/>
      <c r="FZ22" s="42"/>
      <c r="GA22" s="42"/>
      <c r="GB22" s="1">
        <f t="shared" si="78"/>
        <v>90000</v>
      </c>
      <c r="GD22" s="1">
        <f t="shared" si="79"/>
        <v>90000</v>
      </c>
      <c r="GF22" s="1">
        <v>60700</v>
      </c>
      <c r="GG22" s="70">
        <v>71100</v>
      </c>
      <c r="GH22" s="1">
        <v>54100</v>
      </c>
      <c r="GI22" s="1">
        <v>85100</v>
      </c>
      <c r="GJ22" s="31">
        <v>28400</v>
      </c>
      <c r="GK22" s="31">
        <v>28700</v>
      </c>
      <c r="GL22" s="14">
        <v>29300</v>
      </c>
      <c r="GM22" s="14">
        <v>30800</v>
      </c>
      <c r="GN22" s="14">
        <v>33300</v>
      </c>
      <c r="GO22" s="16">
        <v>34400</v>
      </c>
      <c r="GP22" s="17">
        <v>36100</v>
      </c>
      <c r="GQ22" s="18">
        <v>42200</v>
      </c>
      <c r="GR22" s="18">
        <v>46100</v>
      </c>
      <c r="GS22" s="14">
        <v>90000</v>
      </c>
      <c r="GT22" s="14">
        <v>97300</v>
      </c>
      <c r="GU22" s="26">
        <v>108000</v>
      </c>
      <c r="GV22" s="26">
        <v>113800</v>
      </c>
      <c r="GW22" s="26">
        <v>120700</v>
      </c>
      <c r="GX22" s="26">
        <v>128000</v>
      </c>
      <c r="GY22" s="26">
        <v>142700</v>
      </c>
      <c r="GZ22" s="15">
        <v>197600</v>
      </c>
      <c r="HA22" s="15">
        <v>208100</v>
      </c>
      <c r="HB22" s="15"/>
      <c r="HC22" s="27"/>
      <c r="HE22" s="50" t="str">
        <f t="shared" si="99"/>
        <v/>
      </c>
      <c r="HF22" s="50" t="str">
        <f t="shared" si="100"/>
        <v/>
      </c>
      <c r="HG22" s="50" t="str">
        <f t="shared" si="101"/>
        <v/>
      </c>
      <c r="HH22" s="201" t="str">
        <f>IF(AND(Master!K20=""),"",Master!K20)</f>
        <v/>
      </c>
      <c r="HI22" s="91">
        <f>IF(ISNA(VLOOKUP(A22,Master!$A$7:AJ$233,8,FALSE)),"",VLOOKUP(A22,Master!$A$7:AJ$233,8,FALSE))</f>
        <v>0</v>
      </c>
      <c r="HJ22" s="91" t="str">
        <f>IF(ISNA(VLOOKUP(A22,Master!$BE$39:$CH$63,5,FALSE)),"",VLOOKUP(A22,Master!$BE$39:$CH$63,5,FALSE))</f>
        <v/>
      </c>
      <c r="HK22" s="91" t="str">
        <f>IF(ISNA(VLOOKUP(A22,Master!$A$7:AJ$233,15,FALSE)),"",VLOOKUP(A22,Master!$A$7:AJ$233,15,FALSE))</f>
        <v/>
      </c>
      <c r="HL22" s="91" t="str">
        <f>IF(ISNA(VLOOKUP(A22,Master!$A$7:AJ$233,20,FALSE)),"",VLOOKUP(A22,Master!$A$7:AJ$233,20,FALSE))</f>
        <v/>
      </c>
      <c r="HM22" s="91" t="str">
        <f>IF(ISNA(VLOOKUP(A22,Master!$BE$39:$CH$63,13,FALSE)),"",VLOOKUP(A22,Master!$BE$39:$CH$63,13,FALSE))</f>
        <v/>
      </c>
      <c r="HN22" s="91" t="str">
        <f>IF(ISNA(VLOOKUP(A22,Master!$A$7:AJ$233,25,FALSE)),"",VLOOKUP(A22,Master!$A$7:AJ$233,25,FALSE))</f>
        <v/>
      </c>
      <c r="HO22" s="91" t="str">
        <f>IF(ISNA(VLOOKUP(A22,Master!$A$7:AJ$233,30,FALSE)),"",VLOOKUP(A22,Master!$A$7:AJ$233,30,FALSE))</f>
        <v/>
      </c>
      <c r="HP22" s="91">
        <f>IF(ISNA(VLOOKUP(A22,Master!$A$7:AJ$233,9,FALSE)),"",VLOOKUP(A22,Master!$A$7:AJ$233,9,FALSE))</f>
        <v>0</v>
      </c>
      <c r="HQ22" s="91" t="str">
        <f>IF(ISNA(VLOOKUP(A22,Master!$A$7:AJ$233,16,FALSE)),"",VLOOKUP(A22,Master!$A$7:AJ$233,16,FALSE))</f>
        <v/>
      </c>
      <c r="HR22" s="91" t="str">
        <f>IF(ISNA(VLOOKUP(A22,Master!$A$7:AJ$233,16,FALSE)),"",VLOOKUP(A22,Master!$A$7:AJ$233,16,FALSE))</f>
        <v/>
      </c>
      <c r="HS22" s="91" t="str">
        <f>IF(ISNA(VLOOKUP(A22,Master!$A$7:AJ$233,21,FALSE)),"",VLOOKUP(A22,Master!$A$7:AJ$233,21,FALSE))</f>
        <v/>
      </c>
      <c r="HT22" s="91" t="str">
        <f>IF(ISNA(VLOOKUP(A22,Master!$A$7:AJ$233,26,FALSE)),"",VLOOKUP(A22,Master!$A$7:AJ$233,26,FALSE))</f>
        <v/>
      </c>
      <c r="HU22" s="91" t="str">
        <f>IF(ISNA(VLOOKUP(A22,Master!$A$7:AJ$233,26,FALSE)),"",VLOOKUP(A22,Master!$A$7:AJ$233,26,FALSE))</f>
        <v/>
      </c>
      <c r="HV22" s="91" t="str">
        <f>IF(ISNA(VLOOKUP(A22,Master!$A$7:AJ$233,31,FALSE)),"",VLOOKUP(A22,Master!$A$7:AJ$233,31,FALSE))</f>
        <v/>
      </c>
      <c r="HX22" s="42">
        <f t="shared" si="102"/>
        <v>14</v>
      </c>
      <c r="HY22" s="1" t="str">
        <f>IF(AND(HH22=Master!$BY$1),HI22,IF(AND(HH22=Master!$BY$2),HJ22,IF(AND(HH22=Master!$BY$3),HJ22,IF(AND(HH22=Master!$BY$4),HJ22,IF(AND(HH22=Master!$BY$5),HJ22,IF(AND(HH22=Master!$BY$6),HJ22,IF(AND(HH22=Master!$BY$7),HK22,IF(AND(HH22=Master!$BY$8),HL22,IF(AND(HH22=Master!$BY$9),HL22,IF(AND(HH22=Master!$BY$10),HL22,IF(AND(HH22=Master!$BY$11),HL22,IF(AND(HH22=Master!$BY$12),HL22,IF(AND(HH22=Master!$BY$13),HM22,IF(AND(HH22=Master!$BY$14),HM22,IF(AND(HH22=Master!$BY$15),HM22,IF(AND(HH22=Master!$BY$16),HM22,IF(AND(HH22=Master!$BY$17),HM22,IF(AND(HH22=Master!$BY$18),HM22,IF(AND(HH22=Master!$BY$19),HN22,HO22)))))))))))))))))))</f>
        <v/>
      </c>
      <c r="HZ22" s="1" t="str">
        <f>IF(AND(HH22=Master!$BY$1),HP22,IF(AND(HH22=Master!$BY$2),HQ22,IF(AND(HH22=Master!$BY$3),HQ22,IF(AND(HH22=Master!$BY$4),HQ22,IF(AND(HH22=Master!$BY$5),HQ22,IF(AND(HH22=Master!$BY$6),HQ22,IF(AND(HH22=Master!$BY$7),HR22,IF(AND(HH22=Master!$BY$8),HS22,IF(AND(HH22=Master!$BY$9),HS22,IF(AND(HH22=Master!$BY$10),HS22,IF(AND(HH22=Master!$BY$11),HS22,IF(AND(HH22=Master!$BY$12),HS22,IF(AND(HH22=Master!$BY$13),HT22,IF(AND(HH22=Master!$BY$14),HT22,IF(AND(HH22=Master!$BY$15),HT22,IF(AND(HH22=Master!$BY$16),HT22,IF(AND(HH22=Master!$BY$17),HT22,IF(AND(HH22=Master!$BY$18),HT22,IF(AND(HH22=Master!$BY$19),HU22,HV22)))))))))))))))))))</f>
        <v/>
      </c>
    </row>
    <row r="23" spans="1:234" ht="23.25" customHeight="1" thickTop="1" thickBot="1">
      <c r="A23" s="280">
        <f>IF(AND(Master!A21=""),"",Master!A21)</f>
        <v>15</v>
      </c>
      <c r="B23" s="280" t="str">
        <f>IF(AND(Master!B21=""),"",UPPER(Master!B21))</f>
        <v/>
      </c>
      <c r="C23" s="280" t="str">
        <f>IF(AND(Master!C21=""),"",UPPER(Master!C21))</f>
        <v/>
      </c>
      <c r="D23" s="280" t="str">
        <f>IF(AND(Master!D21=""),"",UPPER(Master!D21))</f>
        <v/>
      </c>
      <c r="E23" s="282" t="s">
        <v>178</v>
      </c>
      <c r="F23" s="297" t="str">
        <f>IF(AND(Master!E21=""),"",IF(ISNA(VLOOKUP(A23,Master!$A$7:AJ$233,5,FALSE)),"",VLOOKUP(A23,Master!$A$7:AJ$233,5,FALSE)))</f>
        <v/>
      </c>
      <c r="G23" s="73" t="str">
        <f t="shared" si="80"/>
        <v/>
      </c>
      <c r="H23" s="253" t="str">
        <f>IF(AND(Master!E21=""),"",IF(ISNA(VLOOKUP(A23,Master!$A$7:AJ$233,30,FALSE)),"",VLOOKUP(A23,Master!$A$7:AJ$233,30,FALSE)))</f>
        <v/>
      </c>
      <c r="I23" s="253" t="str">
        <f>IF(AND(Master!E21=""),"",IF(ISNA(VLOOKUP(A23,Master!$A$7:AJ$233,31,FALSE)),"",VLOOKUP(A23,Master!$A$7:AJ$233,31,FALSE)))</f>
        <v/>
      </c>
      <c r="J23" s="221" t="str">
        <f>IF(AND(Master!G21=""),"",IF(ISNA(VLOOKUP(A23,Master!$A$7:AJ$233,7,FALSE)),"",VLOOKUP(A23,Master!$A$7:AJ$233,7,FALSE)))</f>
        <v/>
      </c>
      <c r="K23" s="252" t="str">
        <f>IF(AND(Master!X21=""),"",IF(ISNA(VLOOKUP(A23,Master!$A$7:AJ$233,24,FALSE)),"",VLOOKUP(A23,Master!$A$7:AJ$233,24,FALSE)))</f>
        <v/>
      </c>
      <c r="L23" s="222" t="str">
        <f t="shared" si="81"/>
        <v/>
      </c>
      <c r="M23" s="222" t="str">
        <f t="shared" si="82"/>
        <v/>
      </c>
      <c r="N23" s="223" t="str">
        <f t="shared" si="83"/>
        <v/>
      </c>
      <c r="O23" s="216" t="str">
        <f t="shared" si="84"/>
        <v/>
      </c>
      <c r="P23" s="222" t="str">
        <f t="shared" si="85"/>
        <v/>
      </c>
      <c r="Q23" s="224" t="str">
        <f t="shared" si="86"/>
        <v/>
      </c>
      <c r="R23" s="222" t="str">
        <f t="shared" si="87"/>
        <v/>
      </c>
      <c r="S23" s="90"/>
      <c r="T23" s="90"/>
      <c r="U23" s="90"/>
      <c r="V23" s="90"/>
      <c r="W23" s="225" t="str">
        <f t="shared" si="88"/>
        <v/>
      </c>
      <c r="X23" s="221" t="str">
        <f t="shared" si="89"/>
        <v/>
      </c>
      <c r="Y23" s="89"/>
      <c r="Z23" s="89"/>
      <c r="AA23" s="89"/>
      <c r="AB23" s="89"/>
      <c r="AC23" s="89"/>
      <c r="AD23" s="89"/>
      <c r="AE23" s="221" t="str">
        <f t="shared" si="90"/>
        <v/>
      </c>
      <c r="AF23" s="226" t="str">
        <f t="shared" si="91"/>
        <v/>
      </c>
      <c r="AG23" s="227" t="str">
        <f t="shared" si="92"/>
        <v/>
      </c>
      <c r="AH23" s="227" t="str">
        <f t="shared" si="103"/>
        <v/>
      </c>
      <c r="AI23" s="227" t="str">
        <f t="shared" si="104"/>
        <v/>
      </c>
      <c r="AJ23" s="227" t="str">
        <f>IF(AND(Master!AG21=""),"",Master!AG21)</f>
        <v/>
      </c>
      <c r="AK23" s="292" t="str">
        <f>IF(AND(Master!L21=""),"",Master!L21)</f>
        <v/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Y23" s="1" t="s">
        <v>184</v>
      </c>
      <c r="AZ23" s="50">
        <v>8700</v>
      </c>
      <c r="BA23" s="50">
        <v>22</v>
      </c>
      <c r="BB23" s="50" t="s">
        <v>70</v>
      </c>
      <c r="BC23" s="1" t="str">
        <f t="shared" si="93"/>
        <v/>
      </c>
      <c r="BD23" s="1" t="str">
        <f t="shared" si="94"/>
        <v/>
      </c>
      <c r="BE23" s="91"/>
      <c r="BF23" s="91"/>
      <c r="BG23" s="91"/>
      <c r="BH23" s="91"/>
      <c r="BI23" s="91"/>
      <c r="BJ23" s="98" t="str">
        <f>DB8</f>
        <v/>
      </c>
      <c r="BK23" s="91">
        <f t="shared" si="0"/>
        <v>92700</v>
      </c>
      <c r="BL23" s="91"/>
      <c r="BM23" s="91">
        <f t="shared" si="1"/>
        <v>92700</v>
      </c>
      <c r="BN23" s="91">
        <f t="shared" si="2"/>
        <v>87700</v>
      </c>
      <c r="BO23" s="91"/>
      <c r="BP23" s="91">
        <f t="shared" si="3"/>
        <v>87700</v>
      </c>
      <c r="BQ23" s="91">
        <f t="shared" si="4"/>
        <v>87700</v>
      </c>
      <c r="BR23" s="91"/>
      <c r="BS23" s="91">
        <f t="shared" si="5"/>
        <v>87700</v>
      </c>
      <c r="BT23" s="91">
        <f t="shared" si="6"/>
        <v>73200</v>
      </c>
      <c r="BU23" s="91"/>
      <c r="BV23" s="91">
        <f t="shared" si="7"/>
        <v>73200</v>
      </c>
      <c r="BW23" s="91">
        <f t="shared" si="8"/>
        <v>62500</v>
      </c>
      <c r="BX23" s="91"/>
      <c r="BY23" s="91">
        <f t="shared" si="9"/>
        <v>62500</v>
      </c>
      <c r="BZ23" s="91">
        <f t="shared" si="10"/>
        <v>87700</v>
      </c>
      <c r="CA23" s="91"/>
      <c r="CB23" s="91">
        <f t="shared" si="11"/>
        <v>87700</v>
      </c>
      <c r="CC23" s="91">
        <f t="shared" si="12"/>
        <v>87700</v>
      </c>
      <c r="CD23" s="91"/>
      <c r="CE23" s="91">
        <f t="shared" si="13"/>
        <v>87700</v>
      </c>
      <c r="CF23" s="91">
        <f t="shared" si="14"/>
        <v>73200</v>
      </c>
      <c r="CG23" s="91"/>
      <c r="CH23" s="91">
        <f t="shared" si="15"/>
        <v>73200</v>
      </c>
      <c r="CI23" s="91">
        <f t="shared" si="16"/>
        <v>73200</v>
      </c>
      <c r="CJ23" s="91"/>
      <c r="CK23" s="91">
        <f t="shared" si="17"/>
        <v>73200</v>
      </c>
      <c r="CL23" s="91">
        <f t="shared" si="18"/>
        <v>34300</v>
      </c>
      <c r="CM23" s="91"/>
      <c r="CN23" s="91">
        <f t="shared" si="19"/>
        <v>34300</v>
      </c>
      <c r="CO23" s="91">
        <f t="shared" si="20"/>
        <v>62500</v>
      </c>
      <c r="CP23" s="91"/>
      <c r="CQ23" s="91">
        <f t="shared" si="21"/>
        <v>62500</v>
      </c>
      <c r="CR23" s="91">
        <f t="shared" si="22"/>
        <v>87700</v>
      </c>
      <c r="CS23" s="91"/>
      <c r="CT23" s="91">
        <f t="shared" si="23"/>
        <v>87700</v>
      </c>
      <c r="CU23" s="91" t="str">
        <f t="shared" si="24"/>
        <v/>
      </c>
      <c r="CV23" s="91"/>
      <c r="CW23" s="91" t="str">
        <f t="shared" si="25"/>
        <v/>
      </c>
      <c r="CX23" s="91" t="str">
        <f t="shared" si="26"/>
        <v/>
      </c>
      <c r="CY23" s="91"/>
      <c r="CZ23" s="91" t="str">
        <f t="shared" si="27"/>
        <v/>
      </c>
      <c r="DA23" s="91" t="str">
        <f t="shared" si="28"/>
        <v/>
      </c>
      <c r="DB23" s="91"/>
      <c r="DC23" s="91" t="str">
        <f t="shared" si="29"/>
        <v/>
      </c>
      <c r="DD23" s="91" t="str">
        <f t="shared" si="30"/>
        <v/>
      </c>
      <c r="DE23" s="91"/>
      <c r="DF23" s="91" t="str">
        <f t="shared" si="31"/>
        <v/>
      </c>
      <c r="DG23" s="91" t="str">
        <f t="shared" si="32"/>
        <v/>
      </c>
      <c r="DH23" s="91"/>
      <c r="DI23" s="91" t="str">
        <f t="shared" si="33"/>
        <v/>
      </c>
      <c r="DJ23" s="91" t="str">
        <f t="shared" si="34"/>
        <v/>
      </c>
      <c r="DK23" s="91"/>
      <c r="DL23" s="91" t="str">
        <f t="shared" si="35"/>
        <v/>
      </c>
      <c r="DM23" s="91" t="str">
        <f t="shared" si="36"/>
        <v/>
      </c>
      <c r="DN23" s="91"/>
      <c r="DO23" s="91" t="str">
        <f t="shared" si="37"/>
        <v/>
      </c>
      <c r="DP23" s="91" t="str">
        <f t="shared" si="38"/>
        <v/>
      </c>
      <c r="DQ23" s="91"/>
      <c r="DR23" s="91" t="str">
        <f t="shared" si="39"/>
        <v/>
      </c>
      <c r="DS23" s="91" t="str">
        <f t="shared" si="40"/>
        <v/>
      </c>
      <c r="DT23" s="91"/>
      <c r="DU23" s="91" t="str">
        <f t="shared" si="41"/>
        <v/>
      </c>
      <c r="DV23" s="91" t="str">
        <f t="shared" si="42"/>
        <v/>
      </c>
      <c r="DW23" s="91"/>
      <c r="DX23" s="91" t="str">
        <f t="shared" si="43"/>
        <v/>
      </c>
      <c r="DY23" s="91" t="str">
        <f t="shared" si="44"/>
        <v/>
      </c>
      <c r="DZ23" s="91"/>
      <c r="EA23" s="91" t="str">
        <f t="shared" si="45"/>
        <v/>
      </c>
      <c r="EB23" s="91" t="str">
        <f t="shared" si="46"/>
        <v/>
      </c>
      <c r="EC23" s="91"/>
      <c r="ED23" s="91" t="str">
        <f t="shared" si="47"/>
        <v/>
      </c>
      <c r="EE23" s="91" t="str">
        <f t="shared" si="48"/>
        <v/>
      </c>
      <c r="EF23" s="91"/>
      <c r="EG23" s="91" t="str">
        <f t="shared" si="49"/>
        <v/>
      </c>
      <c r="EH23" s="91">
        <f t="shared" si="50"/>
        <v>0</v>
      </c>
      <c r="EI23" s="91"/>
      <c r="EJ23" s="91">
        <f t="shared" si="51"/>
        <v>0</v>
      </c>
      <c r="EK23" s="91">
        <f t="shared" si="52"/>
        <v>0</v>
      </c>
      <c r="EL23" s="91"/>
      <c r="EM23" s="91">
        <f t="shared" si="53"/>
        <v>0</v>
      </c>
      <c r="EN23" s="91">
        <f t="shared" si="54"/>
        <v>0</v>
      </c>
      <c r="EO23" s="91"/>
      <c r="EP23" s="91">
        <f t="shared" si="55"/>
        <v>0</v>
      </c>
      <c r="EQ23" s="91">
        <f t="shared" si="56"/>
        <v>0</v>
      </c>
      <c r="ER23" s="91"/>
      <c r="ES23" s="91">
        <f t="shared" si="57"/>
        <v>0</v>
      </c>
      <c r="ET23" s="91">
        <f t="shared" si="58"/>
        <v>0</v>
      </c>
      <c r="EU23" s="91"/>
      <c r="EV23" s="91">
        <f t="shared" si="59"/>
        <v>0</v>
      </c>
      <c r="EW23" s="91">
        <f t="shared" si="60"/>
        <v>0</v>
      </c>
      <c r="EX23" s="91"/>
      <c r="EY23" s="91">
        <f t="shared" si="61"/>
        <v>0</v>
      </c>
      <c r="EZ23" s="91">
        <f t="shared" si="62"/>
        <v>0</v>
      </c>
      <c r="FA23" s="91"/>
      <c r="FB23" s="91">
        <f t="shared" si="63"/>
        <v>0</v>
      </c>
      <c r="FC23" s="91">
        <f t="shared" si="64"/>
        <v>0</v>
      </c>
      <c r="FD23" s="91"/>
      <c r="FE23" s="91">
        <f t="shared" si="65"/>
        <v>0</v>
      </c>
      <c r="FF23" s="91">
        <f t="shared" si="66"/>
        <v>0</v>
      </c>
      <c r="FG23" s="91"/>
      <c r="FH23" s="91">
        <f t="shared" si="67"/>
        <v>0</v>
      </c>
      <c r="FI23" s="91">
        <f t="shared" si="68"/>
        <v>0</v>
      </c>
      <c r="FJ23" s="91"/>
      <c r="FK23" s="91">
        <f t="shared" si="69"/>
        <v>0</v>
      </c>
      <c r="FL23" s="91">
        <f t="shared" si="70"/>
        <v>0</v>
      </c>
      <c r="FM23" s="91"/>
      <c r="FN23" s="91">
        <f t="shared" si="71"/>
        <v>0</v>
      </c>
      <c r="FO23" s="91">
        <f t="shared" si="72"/>
        <v>0</v>
      </c>
      <c r="FP23" s="91"/>
      <c r="FQ23" s="91">
        <f t="shared" si="73"/>
        <v>0</v>
      </c>
      <c r="FR23" s="91">
        <f t="shared" si="74"/>
        <v>0</v>
      </c>
      <c r="FS23" s="91"/>
      <c r="FT23" s="91">
        <f t="shared" si="75"/>
        <v>0</v>
      </c>
      <c r="FU23" s="91">
        <f t="shared" si="76"/>
        <v>0</v>
      </c>
      <c r="FV23" s="91"/>
      <c r="FW23" s="91">
        <f t="shared" si="77"/>
        <v>0</v>
      </c>
      <c r="FX23" s="42"/>
      <c r="FY23" s="42"/>
      <c r="FZ23" s="42"/>
      <c r="GA23" s="42"/>
      <c r="GB23" s="1">
        <f t="shared" si="78"/>
        <v>92700</v>
      </c>
      <c r="GD23" s="1">
        <f t="shared" si="79"/>
        <v>92700</v>
      </c>
      <c r="GF23" s="1">
        <v>62500</v>
      </c>
      <c r="GG23" s="70">
        <v>73200</v>
      </c>
      <c r="GH23" s="1">
        <v>55700</v>
      </c>
      <c r="GI23" s="1">
        <v>87700</v>
      </c>
      <c r="GJ23" s="31">
        <v>29300</v>
      </c>
      <c r="GK23" s="31">
        <v>29600</v>
      </c>
      <c r="GL23" s="14">
        <v>30200</v>
      </c>
      <c r="GM23" s="14">
        <v>31700</v>
      </c>
      <c r="GN23" s="14">
        <v>34300</v>
      </c>
      <c r="GO23" s="16">
        <v>35400</v>
      </c>
      <c r="GP23" s="17">
        <v>37200</v>
      </c>
      <c r="GQ23" s="18">
        <v>43500</v>
      </c>
      <c r="GR23" s="18">
        <v>47500</v>
      </c>
      <c r="GS23" s="14">
        <v>92700</v>
      </c>
      <c r="GT23" s="14">
        <v>100200</v>
      </c>
      <c r="GU23" s="15">
        <v>111200</v>
      </c>
      <c r="GV23" s="15">
        <v>117200</v>
      </c>
      <c r="GW23" s="15">
        <v>124300</v>
      </c>
      <c r="GX23" s="26">
        <v>131800</v>
      </c>
      <c r="GY23" s="26">
        <v>147000</v>
      </c>
      <c r="GZ23" s="19">
        <v>203500</v>
      </c>
      <c r="HA23" s="15"/>
      <c r="HB23" s="15"/>
      <c r="HC23" s="27"/>
      <c r="HE23" s="50" t="str">
        <f t="shared" si="99"/>
        <v/>
      </c>
      <c r="HF23" s="50" t="str">
        <f t="shared" si="100"/>
        <v/>
      </c>
      <c r="HG23" s="50" t="str">
        <f t="shared" si="101"/>
        <v/>
      </c>
      <c r="HH23" s="201" t="str">
        <f>IF(AND(Master!K21=""),"",Master!K21)</f>
        <v/>
      </c>
      <c r="HI23" s="91">
        <f>IF(ISNA(VLOOKUP(A23,Master!$A$7:AJ$233,8,FALSE)),"",VLOOKUP(A23,Master!$A$7:AJ$233,8,FALSE))</f>
        <v>0</v>
      </c>
      <c r="HJ23" s="91" t="str">
        <f>IF(ISNA(VLOOKUP(A23,Master!$BE$39:$CH$63,5,FALSE)),"",VLOOKUP(A23,Master!$BE$39:$CH$63,5,FALSE))</f>
        <v/>
      </c>
      <c r="HK23" s="91" t="str">
        <f>IF(ISNA(VLOOKUP(A23,Master!$A$7:AJ$233,15,FALSE)),"",VLOOKUP(A23,Master!$A$7:AJ$233,15,FALSE))</f>
        <v/>
      </c>
      <c r="HL23" s="91" t="str">
        <f>IF(ISNA(VLOOKUP(A23,Master!$A$7:AJ$233,20,FALSE)),"",VLOOKUP(A23,Master!$A$7:AJ$233,20,FALSE))</f>
        <v/>
      </c>
      <c r="HM23" s="91" t="str">
        <f>IF(ISNA(VLOOKUP(A23,Master!$BE$39:$CH$63,13,FALSE)),"",VLOOKUP(A23,Master!$BE$39:$CH$63,13,FALSE))</f>
        <v/>
      </c>
      <c r="HN23" s="91" t="str">
        <f>IF(ISNA(VLOOKUP(A23,Master!$A$7:AJ$233,25,FALSE)),"",VLOOKUP(A23,Master!$A$7:AJ$233,25,FALSE))</f>
        <v/>
      </c>
      <c r="HO23" s="91" t="str">
        <f>IF(ISNA(VLOOKUP(A23,Master!$A$7:AJ$233,30,FALSE)),"",VLOOKUP(A23,Master!$A$7:AJ$233,30,FALSE))</f>
        <v/>
      </c>
      <c r="HP23" s="91">
        <f>IF(ISNA(VLOOKUP(A23,Master!$A$7:AJ$233,9,FALSE)),"",VLOOKUP(A23,Master!$A$7:AJ$233,9,FALSE))</f>
        <v>0</v>
      </c>
      <c r="HQ23" s="91" t="str">
        <f>IF(ISNA(VLOOKUP(A23,Master!$A$7:AJ$233,16,FALSE)),"",VLOOKUP(A23,Master!$A$7:AJ$233,16,FALSE))</f>
        <v/>
      </c>
      <c r="HR23" s="91" t="str">
        <f>IF(ISNA(VLOOKUP(A23,Master!$A$7:AJ$233,16,FALSE)),"",VLOOKUP(A23,Master!$A$7:AJ$233,16,FALSE))</f>
        <v/>
      </c>
      <c r="HS23" s="91" t="str">
        <f>IF(ISNA(VLOOKUP(A23,Master!$A$7:AJ$233,21,FALSE)),"",VLOOKUP(A23,Master!$A$7:AJ$233,21,FALSE))</f>
        <v/>
      </c>
      <c r="HT23" s="91" t="str">
        <f>IF(ISNA(VLOOKUP(A23,Master!$A$7:AJ$233,26,FALSE)),"",VLOOKUP(A23,Master!$A$7:AJ$233,26,FALSE))</f>
        <v/>
      </c>
      <c r="HU23" s="91" t="str">
        <f>IF(ISNA(VLOOKUP(A23,Master!$A$7:AJ$233,26,FALSE)),"",VLOOKUP(A23,Master!$A$7:AJ$233,26,FALSE))</f>
        <v/>
      </c>
      <c r="HV23" s="91" t="str">
        <f>IF(ISNA(VLOOKUP(A23,Master!$A$7:AJ$233,31,FALSE)),"",VLOOKUP(A23,Master!$A$7:AJ$233,31,FALSE))</f>
        <v/>
      </c>
      <c r="HX23" s="42">
        <f t="shared" si="102"/>
        <v>15</v>
      </c>
      <c r="HY23" s="1" t="str">
        <f>IF(AND(HH23=Master!$BY$1),HI23,IF(AND(HH23=Master!$BY$2),HJ23,IF(AND(HH23=Master!$BY$3),HJ23,IF(AND(HH23=Master!$BY$4),HJ23,IF(AND(HH23=Master!$BY$5),HJ23,IF(AND(HH23=Master!$BY$6),HJ23,IF(AND(HH23=Master!$BY$7),HK23,IF(AND(HH23=Master!$BY$8),HL23,IF(AND(HH23=Master!$BY$9),HL23,IF(AND(HH23=Master!$BY$10),HL23,IF(AND(HH23=Master!$BY$11),HL23,IF(AND(HH23=Master!$BY$12),HL23,IF(AND(HH23=Master!$BY$13),HM23,IF(AND(HH23=Master!$BY$14),HM23,IF(AND(HH23=Master!$BY$15),HM23,IF(AND(HH23=Master!$BY$16),HM23,IF(AND(HH23=Master!$BY$17),HM23,IF(AND(HH23=Master!$BY$18),HM23,IF(AND(HH23=Master!$BY$19),HN23,HO23)))))))))))))))))))</f>
        <v/>
      </c>
      <c r="HZ23" s="1" t="str">
        <f>IF(AND(HH23=Master!$BY$1),HP23,IF(AND(HH23=Master!$BY$2),HQ23,IF(AND(HH23=Master!$BY$3),HQ23,IF(AND(HH23=Master!$BY$4),HQ23,IF(AND(HH23=Master!$BY$5),HQ23,IF(AND(HH23=Master!$BY$6),HQ23,IF(AND(HH23=Master!$BY$7),HR23,IF(AND(HH23=Master!$BY$8),HS23,IF(AND(HH23=Master!$BY$9),HS23,IF(AND(HH23=Master!$BY$10),HS23,IF(AND(HH23=Master!$BY$11),HS23,IF(AND(HH23=Master!$BY$12),HS23,IF(AND(HH23=Master!$BY$13),HT23,IF(AND(HH23=Master!$BY$14),HT23,IF(AND(HH23=Master!$BY$15),HT23,IF(AND(HH23=Master!$BY$16),HT23,IF(AND(HH23=Master!$BY$17),HT23,IF(AND(HH23=Master!$BY$18),HT23,IF(AND(HH23=Master!$BY$19),HU23,HV23)))))))))))))))))))</f>
        <v/>
      </c>
    </row>
    <row r="24" spans="1:234" ht="23.25" customHeight="1" thickTop="1" thickBot="1">
      <c r="A24" s="280">
        <f>IF(AND(Master!A22=""),"",Master!A22)</f>
        <v>16</v>
      </c>
      <c r="B24" s="280" t="str">
        <f>IF(AND(Master!B22=""),"",UPPER(Master!B22))</f>
        <v/>
      </c>
      <c r="C24" s="280" t="str">
        <f>IF(AND(Master!C22=""),"",UPPER(Master!C22))</f>
        <v/>
      </c>
      <c r="D24" s="280" t="str">
        <f>IF(AND(Master!D22=""),"",UPPER(Master!D22))</f>
        <v/>
      </c>
      <c r="E24" s="282" t="s">
        <v>178</v>
      </c>
      <c r="F24" s="297" t="str">
        <f>IF(AND(Master!E22=""),"",IF(ISNA(VLOOKUP(A24,Master!$A$7:AJ$233,5,FALSE)),"",VLOOKUP(A24,Master!$A$7:AJ$233,5,FALSE)))</f>
        <v/>
      </c>
      <c r="G24" s="73" t="str">
        <f t="shared" si="80"/>
        <v/>
      </c>
      <c r="H24" s="253" t="str">
        <f>IF(AND(Master!E22=""),"",IF(ISNA(VLOOKUP(A24,Master!$A$7:AJ$233,30,FALSE)),"",VLOOKUP(A24,Master!$A$7:AJ$233,30,FALSE)))</f>
        <v/>
      </c>
      <c r="I24" s="253" t="str">
        <f>IF(AND(Master!E22=""),"",IF(ISNA(VLOOKUP(A24,Master!$A$7:AJ$233,31,FALSE)),"",VLOOKUP(A24,Master!$A$7:AJ$233,31,FALSE)))</f>
        <v/>
      </c>
      <c r="J24" s="221" t="str">
        <f>IF(AND(Master!G22=""),"",IF(ISNA(VLOOKUP(A24,Master!$A$7:AJ$233,7,FALSE)),"",VLOOKUP(A24,Master!$A$7:AJ$233,7,FALSE)))</f>
        <v/>
      </c>
      <c r="K24" s="252" t="str">
        <f>IF(AND(Master!X22=""),"",IF(ISNA(VLOOKUP(A24,Master!$A$7:AJ$233,24,FALSE)),"",VLOOKUP(A24,Master!$A$7:AJ$233,24,FALSE)))</f>
        <v/>
      </c>
      <c r="L24" s="222" t="str">
        <f t="shared" si="81"/>
        <v/>
      </c>
      <c r="M24" s="222" t="str">
        <f t="shared" si="82"/>
        <v/>
      </c>
      <c r="N24" s="223" t="str">
        <f t="shared" si="83"/>
        <v/>
      </c>
      <c r="O24" s="216" t="str">
        <f t="shared" si="84"/>
        <v/>
      </c>
      <c r="P24" s="222" t="str">
        <f t="shared" si="85"/>
        <v/>
      </c>
      <c r="Q24" s="224" t="str">
        <f t="shared" si="86"/>
        <v/>
      </c>
      <c r="R24" s="222" t="str">
        <f t="shared" si="87"/>
        <v/>
      </c>
      <c r="S24" s="90"/>
      <c r="T24" s="90"/>
      <c r="U24" s="90"/>
      <c r="V24" s="90"/>
      <c r="W24" s="225" t="str">
        <f t="shared" si="88"/>
        <v/>
      </c>
      <c r="X24" s="221" t="str">
        <f t="shared" si="89"/>
        <v/>
      </c>
      <c r="Y24" s="89"/>
      <c r="Z24" s="89"/>
      <c r="AA24" s="89"/>
      <c r="AB24" s="89"/>
      <c r="AC24" s="89"/>
      <c r="AD24" s="89"/>
      <c r="AE24" s="221" t="str">
        <f t="shared" si="90"/>
        <v/>
      </c>
      <c r="AF24" s="226" t="str">
        <f t="shared" si="91"/>
        <v/>
      </c>
      <c r="AG24" s="227" t="str">
        <f t="shared" si="92"/>
        <v/>
      </c>
      <c r="AH24" s="227" t="str">
        <f t="shared" si="103"/>
        <v/>
      </c>
      <c r="AI24" s="227" t="str">
        <f t="shared" si="104"/>
        <v/>
      </c>
      <c r="AJ24" s="227" t="str">
        <f>IF(AND(Master!AG22=""),"",Master!AG22)</f>
        <v/>
      </c>
      <c r="AK24" s="292" t="str">
        <f>IF(AND(Master!L22=""),"",Master!L22)</f>
        <v/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Y24" s="1" t="s">
        <v>179</v>
      </c>
      <c r="AZ24" s="50">
        <v>8900</v>
      </c>
      <c r="BA24" s="50">
        <v>23</v>
      </c>
      <c r="BB24" s="50" t="s">
        <v>71</v>
      </c>
      <c r="BC24" s="1" t="str">
        <f t="shared" si="93"/>
        <v/>
      </c>
      <c r="BD24" s="1" t="str">
        <f t="shared" si="94"/>
        <v/>
      </c>
      <c r="BE24" s="91"/>
      <c r="BF24" s="91"/>
      <c r="BG24" s="91"/>
      <c r="BH24" s="91"/>
      <c r="BI24" s="91"/>
      <c r="BJ24" s="98" t="str">
        <f>DE8</f>
        <v/>
      </c>
      <c r="BK24" s="91">
        <f t="shared" si="0"/>
        <v>95500</v>
      </c>
      <c r="BL24" s="91"/>
      <c r="BM24" s="91">
        <f t="shared" si="1"/>
        <v>95500</v>
      </c>
      <c r="BN24" s="91">
        <f t="shared" si="2"/>
        <v>90300</v>
      </c>
      <c r="BO24" s="91"/>
      <c r="BP24" s="91">
        <f t="shared" si="3"/>
        <v>90300</v>
      </c>
      <c r="BQ24" s="91">
        <f t="shared" si="4"/>
        <v>90300</v>
      </c>
      <c r="BR24" s="91"/>
      <c r="BS24" s="91">
        <f t="shared" si="5"/>
        <v>90300</v>
      </c>
      <c r="BT24" s="91">
        <f t="shared" si="6"/>
        <v>75400</v>
      </c>
      <c r="BU24" s="91"/>
      <c r="BV24" s="91">
        <f t="shared" si="7"/>
        <v>75400</v>
      </c>
      <c r="BW24" s="91">
        <f t="shared" si="8"/>
        <v>64400</v>
      </c>
      <c r="BX24" s="91"/>
      <c r="BY24" s="91">
        <f t="shared" si="9"/>
        <v>64400</v>
      </c>
      <c r="BZ24" s="91">
        <f t="shared" si="10"/>
        <v>90300</v>
      </c>
      <c r="CA24" s="91"/>
      <c r="CB24" s="91">
        <f t="shared" si="11"/>
        <v>90300</v>
      </c>
      <c r="CC24" s="91">
        <f t="shared" si="12"/>
        <v>90300</v>
      </c>
      <c r="CD24" s="91"/>
      <c r="CE24" s="91">
        <f t="shared" si="13"/>
        <v>90300</v>
      </c>
      <c r="CF24" s="91">
        <f t="shared" si="14"/>
        <v>75400</v>
      </c>
      <c r="CG24" s="91"/>
      <c r="CH24" s="91">
        <f t="shared" si="15"/>
        <v>75400</v>
      </c>
      <c r="CI24" s="91">
        <f t="shared" si="16"/>
        <v>75400</v>
      </c>
      <c r="CJ24" s="91"/>
      <c r="CK24" s="91">
        <f t="shared" si="17"/>
        <v>75400</v>
      </c>
      <c r="CL24" s="91">
        <f t="shared" si="18"/>
        <v>35300</v>
      </c>
      <c r="CM24" s="91"/>
      <c r="CN24" s="91">
        <f t="shared" si="19"/>
        <v>35300</v>
      </c>
      <c r="CO24" s="91">
        <f t="shared" si="20"/>
        <v>64400</v>
      </c>
      <c r="CP24" s="91"/>
      <c r="CQ24" s="91">
        <f t="shared" si="21"/>
        <v>64400</v>
      </c>
      <c r="CR24" s="91">
        <f t="shared" si="22"/>
        <v>90300</v>
      </c>
      <c r="CS24" s="91"/>
      <c r="CT24" s="91">
        <f t="shared" si="23"/>
        <v>90300</v>
      </c>
      <c r="CU24" s="91" t="str">
        <f t="shared" si="24"/>
        <v/>
      </c>
      <c r="CV24" s="91"/>
      <c r="CW24" s="91" t="str">
        <f t="shared" si="25"/>
        <v/>
      </c>
      <c r="CX24" s="91" t="str">
        <f t="shared" si="26"/>
        <v/>
      </c>
      <c r="CY24" s="91"/>
      <c r="CZ24" s="91" t="str">
        <f t="shared" si="27"/>
        <v/>
      </c>
      <c r="DA24" s="91" t="str">
        <f t="shared" si="28"/>
        <v/>
      </c>
      <c r="DB24" s="91"/>
      <c r="DC24" s="91" t="str">
        <f t="shared" si="29"/>
        <v/>
      </c>
      <c r="DD24" s="91" t="str">
        <f t="shared" si="30"/>
        <v/>
      </c>
      <c r="DE24" s="91"/>
      <c r="DF24" s="91" t="str">
        <f t="shared" si="31"/>
        <v/>
      </c>
      <c r="DG24" s="91" t="str">
        <f t="shared" si="32"/>
        <v/>
      </c>
      <c r="DH24" s="91"/>
      <c r="DI24" s="91" t="str">
        <f t="shared" si="33"/>
        <v/>
      </c>
      <c r="DJ24" s="91" t="str">
        <f t="shared" si="34"/>
        <v/>
      </c>
      <c r="DK24" s="91"/>
      <c r="DL24" s="91" t="str">
        <f t="shared" si="35"/>
        <v/>
      </c>
      <c r="DM24" s="91" t="str">
        <f t="shared" si="36"/>
        <v/>
      </c>
      <c r="DN24" s="91"/>
      <c r="DO24" s="91" t="str">
        <f t="shared" si="37"/>
        <v/>
      </c>
      <c r="DP24" s="91" t="str">
        <f t="shared" si="38"/>
        <v/>
      </c>
      <c r="DQ24" s="91"/>
      <c r="DR24" s="91" t="str">
        <f t="shared" si="39"/>
        <v/>
      </c>
      <c r="DS24" s="91" t="str">
        <f t="shared" si="40"/>
        <v/>
      </c>
      <c r="DT24" s="91"/>
      <c r="DU24" s="91" t="str">
        <f t="shared" si="41"/>
        <v/>
      </c>
      <c r="DV24" s="91" t="str">
        <f t="shared" si="42"/>
        <v/>
      </c>
      <c r="DW24" s="91"/>
      <c r="DX24" s="91" t="str">
        <f t="shared" si="43"/>
        <v/>
      </c>
      <c r="DY24" s="91" t="str">
        <f t="shared" si="44"/>
        <v/>
      </c>
      <c r="DZ24" s="91"/>
      <c r="EA24" s="91" t="str">
        <f t="shared" si="45"/>
        <v/>
      </c>
      <c r="EB24" s="91" t="str">
        <f t="shared" si="46"/>
        <v/>
      </c>
      <c r="EC24" s="91"/>
      <c r="ED24" s="91" t="str">
        <f t="shared" si="47"/>
        <v/>
      </c>
      <c r="EE24" s="91" t="str">
        <f t="shared" si="48"/>
        <v/>
      </c>
      <c r="EF24" s="91"/>
      <c r="EG24" s="91" t="str">
        <f t="shared" si="49"/>
        <v/>
      </c>
      <c r="EH24" s="91">
        <f t="shared" si="50"/>
        <v>0</v>
      </c>
      <c r="EI24" s="91"/>
      <c r="EJ24" s="91">
        <f t="shared" si="51"/>
        <v>0</v>
      </c>
      <c r="EK24" s="91">
        <f t="shared" si="52"/>
        <v>0</v>
      </c>
      <c r="EL24" s="91"/>
      <c r="EM24" s="91">
        <f t="shared" si="53"/>
        <v>0</v>
      </c>
      <c r="EN24" s="91">
        <f t="shared" si="54"/>
        <v>0</v>
      </c>
      <c r="EO24" s="91"/>
      <c r="EP24" s="91">
        <f t="shared" si="55"/>
        <v>0</v>
      </c>
      <c r="EQ24" s="91">
        <f t="shared" si="56"/>
        <v>0</v>
      </c>
      <c r="ER24" s="91"/>
      <c r="ES24" s="91">
        <f t="shared" si="57"/>
        <v>0</v>
      </c>
      <c r="ET24" s="91">
        <f t="shared" si="58"/>
        <v>0</v>
      </c>
      <c r="EU24" s="91"/>
      <c r="EV24" s="91">
        <f t="shared" si="59"/>
        <v>0</v>
      </c>
      <c r="EW24" s="91">
        <f t="shared" si="60"/>
        <v>0</v>
      </c>
      <c r="EX24" s="91"/>
      <c r="EY24" s="91">
        <f t="shared" si="61"/>
        <v>0</v>
      </c>
      <c r="EZ24" s="91">
        <f t="shared" si="62"/>
        <v>0</v>
      </c>
      <c r="FA24" s="91"/>
      <c r="FB24" s="91">
        <f t="shared" si="63"/>
        <v>0</v>
      </c>
      <c r="FC24" s="91">
        <f t="shared" si="64"/>
        <v>0</v>
      </c>
      <c r="FD24" s="91"/>
      <c r="FE24" s="91">
        <f t="shared" si="65"/>
        <v>0</v>
      </c>
      <c r="FF24" s="91">
        <f t="shared" si="66"/>
        <v>0</v>
      </c>
      <c r="FG24" s="91"/>
      <c r="FH24" s="91">
        <f t="shared" si="67"/>
        <v>0</v>
      </c>
      <c r="FI24" s="91">
        <f t="shared" si="68"/>
        <v>0</v>
      </c>
      <c r="FJ24" s="91"/>
      <c r="FK24" s="91">
        <f t="shared" si="69"/>
        <v>0</v>
      </c>
      <c r="FL24" s="91">
        <f t="shared" si="70"/>
        <v>0</v>
      </c>
      <c r="FM24" s="91"/>
      <c r="FN24" s="91">
        <f t="shared" si="71"/>
        <v>0</v>
      </c>
      <c r="FO24" s="91">
        <f t="shared" si="72"/>
        <v>0</v>
      </c>
      <c r="FP24" s="91"/>
      <c r="FQ24" s="91">
        <f t="shared" si="73"/>
        <v>0</v>
      </c>
      <c r="FR24" s="91">
        <f t="shared" si="74"/>
        <v>0</v>
      </c>
      <c r="FS24" s="91"/>
      <c r="FT24" s="91">
        <f t="shared" si="75"/>
        <v>0</v>
      </c>
      <c r="FU24" s="91">
        <f t="shared" si="76"/>
        <v>0</v>
      </c>
      <c r="FV24" s="91"/>
      <c r="FW24" s="91">
        <f t="shared" si="77"/>
        <v>0</v>
      </c>
      <c r="FX24" s="42"/>
      <c r="FY24" s="42"/>
      <c r="FZ24" s="42"/>
      <c r="GA24" s="42"/>
      <c r="GB24" s="1">
        <f t="shared" si="78"/>
        <v>95500</v>
      </c>
      <c r="GD24" s="1">
        <f t="shared" si="79"/>
        <v>95500</v>
      </c>
      <c r="GF24" s="1">
        <v>64400</v>
      </c>
      <c r="GG24" s="70">
        <v>75400</v>
      </c>
      <c r="GH24" s="1">
        <v>57400</v>
      </c>
      <c r="GI24" s="1">
        <v>90300</v>
      </c>
      <c r="GJ24" s="31">
        <v>30200</v>
      </c>
      <c r="GK24" s="31">
        <v>30500</v>
      </c>
      <c r="GL24" s="14">
        <v>31100</v>
      </c>
      <c r="GM24" s="14">
        <v>32700</v>
      </c>
      <c r="GN24" s="14">
        <v>35300</v>
      </c>
      <c r="GO24" s="16">
        <v>36500</v>
      </c>
      <c r="GP24" s="17">
        <v>38300</v>
      </c>
      <c r="GQ24" s="18">
        <v>44800</v>
      </c>
      <c r="GR24" s="18">
        <v>48900</v>
      </c>
      <c r="GS24" s="14">
        <v>95500</v>
      </c>
      <c r="GT24" s="14">
        <v>103200</v>
      </c>
      <c r="GU24" s="15">
        <v>114500</v>
      </c>
      <c r="GV24" s="15">
        <v>120700</v>
      </c>
      <c r="GW24" s="15">
        <v>128000</v>
      </c>
      <c r="GX24" s="15">
        <v>135800</v>
      </c>
      <c r="GY24" s="15">
        <v>151400</v>
      </c>
      <c r="GZ24" s="19"/>
      <c r="HA24" s="27"/>
      <c r="HB24" s="27"/>
      <c r="HC24" s="27"/>
      <c r="HE24" s="50" t="str">
        <f t="shared" si="99"/>
        <v/>
      </c>
      <c r="HF24" s="50" t="str">
        <f t="shared" si="100"/>
        <v/>
      </c>
      <c r="HG24" s="50" t="str">
        <f t="shared" si="101"/>
        <v/>
      </c>
      <c r="HH24" s="201" t="str">
        <f>IF(AND(Master!K22=""),"",Master!K22)</f>
        <v/>
      </c>
      <c r="HI24" s="91">
        <f>IF(ISNA(VLOOKUP(A24,Master!$A$7:AJ$233,8,FALSE)),"",VLOOKUP(A24,Master!$A$7:AJ$233,8,FALSE))</f>
        <v>0</v>
      </c>
      <c r="HJ24" s="91" t="str">
        <f>IF(ISNA(VLOOKUP(A24,Master!$BE$39:$CH$63,5,FALSE)),"",VLOOKUP(A24,Master!$BE$39:$CH$63,5,FALSE))</f>
        <v/>
      </c>
      <c r="HK24" s="91" t="str">
        <f>IF(ISNA(VLOOKUP(A24,Master!$A$7:AJ$233,15,FALSE)),"",VLOOKUP(A24,Master!$A$7:AJ$233,15,FALSE))</f>
        <v/>
      </c>
      <c r="HL24" s="91" t="str">
        <f>IF(ISNA(VLOOKUP(A24,Master!$A$7:AJ$233,20,FALSE)),"",VLOOKUP(A24,Master!$A$7:AJ$233,20,FALSE))</f>
        <v/>
      </c>
      <c r="HM24" s="91" t="str">
        <f>IF(ISNA(VLOOKUP(A24,Master!$BE$39:$CH$63,13,FALSE)),"",VLOOKUP(A24,Master!$BE$39:$CH$63,13,FALSE))</f>
        <v/>
      </c>
      <c r="HN24" s="91" t="str">
        <f>IF(ISNA(VLOOKUP(A24,Master!$A$7:AJ$233,25,FALSE)),"",VLOOKUP(A24,Master!$A$7:AJ$233,25,FALSE))</f>
        <v/>
      </c>
      <c r="HO24" s="91" t="str">
        <f>IF(ISNA(VLOOKUP(A24,Master!$A$7:AJ$233,30,FALSE)),"",VLOOKUP(A24,Master!$A$7:AJ$233,30,FALSE))</f>
        <v/>
      </c>
      <c r="HP24" s="91">
        <f>IF(ISNA(VLOOKUP(A24,Master!$A$7:AJ$233,9,FALSE)),"",VLOOKUP(A24,Master!$A$7:AJ$233,9,FALSE))</f>
        <v>0</v>
      </c>
      <c r="HQ24" s="91" t="str">
        <f>IF(ISNA(VLOOKUP(A24,Master!$A$7:AJ$233,16,FALSE)),"",VLOOKUP(A24,Master!$A$7:AJ$233,16,FALSE))</f>
        <v/>
      </c>
      <c r="HR24" s="91" t="str">
        <f>IF(ISNA(VLOOKUP(A24,Master!$A$7:AJ$233,16,FALSE)),"",VLOOKUP(A24,Master!$A$7:AJ$233,16,FALSE))</f>
        <v/>
      </c>
      <c r="HS24" s="91" t="str">
        <f>IF(ISNA(VLOOKUP(A24,Master!$A$7:AJ$233,21,FALSE)),"",VLOOKUP(A24,Master!$A$7:AJ$233,21,FALSE))</f>
        <v/>
      </c>
      <c r="HT24" s="91" t="str">
        <f>IF(ISNA(VLOOKUP(A24,Master!$A$7:AJ$233,26,FALSE)),"",VLOOKUP(A24,Master!$A$7:AJ$233,26,FALSE))</f>
        <v/>
      </c>
      <c r="HU24" s="91" t="str">
        <f>IF(ISNA(VLOOKUP(A24,Master!$A$7:AJ$233,26,FALSE)),"",VLOOKUP(A24,Master!$A$7:AJ$233,26,FALSE))</f>
        <v/>
      </c>
      <c r="HV24" s="91" t="str">
        <f>IF(ISNA(VLOOKUP(A24,Master!$A$7:AJ$233,31,FALSE)),"",VLOOKUP(A24,Master!$A$7:AJ$233,31,FALSE))</f>
        <v/>
      </c>
      <c r="HX24" s="42">
        <f t="shared" si="102"/>
        <v>16</v>
      </c>
      <c r="HY24" s="1" t="str">
        <f>IF(AND(HH24=Master!$BY$1),HI24,IF(AND(HH24=Master!$BY$2),HJ24,IF(AND(HH24=Master!$BY$3),HJ24,IF(AND(HH24=Master!$BY$4),HJ24,IF(AND(HH24=Master!$BY$5),HJ24,IF(AND(HH24=Master!$BY$6),HJ24,IF(AND(HH24=Master!$BY$7),HK24,IF(AND(HH24=Master!$BY$8),HL24,IF(AND(HH24=Master!$BY$9),HL24,IF(AND(HH24=Master!$BY$10),HL24,IF(AND(HH24=Master!$BY$11),HL24,IF(AND(HH24=Master!$BY$12),HL24,IF(AND(HH24=Master!$BY$13),HM24,IF(AND(HH24=Master!$BY$14),HM24,IF(AND(HH24=Master!$BY$15),HM24,IF(AND(HH24=Master!$BY$16),HM24,IF(AND(HH24=Master!$BY$17),HM24,IF(AND(HH24=Master!$BY$18),HM24,IF(AND(HH24=Master!$BY$19),HN24,HO24)))))))))))))))))))</f>
        <v/>
      </c>
      <c r="HZ24" s="1" t="str">
        <f>IF(AND(HH24=Master!$BY$1),HP24,IF(AND(HH24=Master!$BY$2),HQ24,IF(AND(HH24=Master!$BY$3),HQ24,IF(AND(HH24=Master!$BY$4),HQ24,IF(AND(HH24=Master!$BY$5),HQ24,IF(AND(HH24=Master!$BY$6),HQ24,IF(AND(HH24=Master!$BY$7),HR24,IF(AND(HH24=Master!$BY$8),HS24,IF(AND(HH24=Master!$BY$9),HS24,IF(AND(HH24=Master!$BY$10),HS24,IF(AND(HH24=Master!$BY$11),HS24,IF(AND(HH24=Master!$BY$12),HS24,IF(AND(HH24=Master!$BY$13),HT24,IF(AND(HH24=Master!$BY$14),HT24,IF(AND(HH24=Master!$BY$15),HT24,IF(AND(HH24=Master!$BY$16),HT24,IF(AND(HH24=Master!$BY$17),HT24,IF(AND(HH24=Master!$BY$18),HT24,IF(AND(HH24=Master!$BY$19),HU24,HV24)))))))))))))))))))</f>
        <v/>
      </c>
    </row>
    <row r="25" spans="1:234" ht="23.25" customHeight="1" thickTop="1" thickBot="1">
      <c r="A25" s="280">
        <f>IF(AND(Master!A23=""),"",Master!A23)</f>
        <v>17</v>
      </c>
      <c r="B25" s="280" t="str">
        <f>IF(AND(Master!B23=""),"",UPPER(Master!B23))</f>
        <v/>
      </c>
      <c r="C25" s="280" t="str">
        <f>IF(AND(Master!C23=""),"",UPPER(Master!C23))</f>
        <v/>
      </c>
      <c r="D25" s="280" t="str">
        <f>IF(AND(Master!D23=""),"",UPPER(Master!D23))</f>
        <v/>
      </c>
      <c r="E25" s="282" t="s">
        <v>178</v>
      </c>
      <c r="F25" s="297" t="str">
        <f>IF(AND(Master!E23=""),"",IF(ISNA(VLOOKUP(A25,Master!$A$7:AJ$233,5,FALSE)),"",VLOOKUP(A25,Master!$A$7:AJ$233,5,FALSE)))</f>
        <v/>
      </c>
      <c r="G25" s="73" t="str">
        <f t="shared" si="80"/>
        <v/>
      </c>
      <c r="H25" s="253" t="str">
        <f>IF(AND(Master!E23=""),"",IF(ISNA(VLOOKUP(A25,Master!$A$7:AJ$233,30,FALSE)),"",VLOOKUP(A25,Master!$A$7:AJ$233,30,FALSE)))</f>
        <v/>
      </c>
      <c r="I25" s="253" t="str">
        <f>IF(AND(Master!E23=""),"",IF(ISNA(VLOOKUP(A25,Master!$A$7:AJ$233,31,FALSE)),"",VLOOKUP(A25,Master!$A$7:AJ$233,31,FALSE)))</f>
        <v/>
      </c>
      <c r="J25" s="221" t="str">
        <f>IF(AND(Master!G23=""),"",IF(ISNA(VLOOKUP(A25,Master!$A$7:AJ$233,7,FALSE)),"",VLOOKUP(A25,Master!$A$7:AJ$233,7,FALSE)))</f>
        <v/>
      </c>
      <c r="K25" s="252" t="str">
        <f>IF(AND(Master!X23=""),"",IF(ISNA(VLOOKUP(A25,Master!$A$7:AJ$233,24,FALSE)),"",VLOOKUP(A25,Master!$A$7:AJ$233,24,FALSE)))</f>
        <v/>
      </c>
      <c r="L25" s="222" t="str">
        <f t="shared" si="81"/>
        <v/>
      </c>
      <c r="M25" s="222" t="str">
        <f t="shared" si="82"/>
        <v/>
      </c>
      <c r="N25" s="223" t="str">
        <f t="shared" si="83"/>
        <v/>
      </c>
      <c r="O25" s="216" t="str">
        <f t="shared" si="84"/>
        <v/>
      </c>
      <c r="P25" s="222" t="str">
        <f t="shared" si="85"/>
        <v/>
      </c>
      <c r="Q25" s="224" t="str">
        <f t="shared" si="86"/>
        <v/>
      </c>
      <c r="R25" s="222" t="str">
        <f t="shared" si="87"/>
        <v/>
      </c>
      <c r="S25" s="90"/>
      <c r="T25" s="90"/>
      <c r="U25" s="90"/>
      <c r="V25" s="90"/>
      <c r="W25" s="225" t="str">
        <f t="shared" si="88"/>
        <v/>
      </c>
      <c r="X25" s="221" t="str">
        <f t="shared" si="89"/>
        <v/>
      </c>
      <c r="Y25" s="89"/>
      <c r="Z25" s="89"/>
      <c r="AA25" s="89"/>
      <c r="AB25" s="89"/>
      <c r="AC25" s="89"/>
      <c r="AD25" s="89"/>
      <c r="AE25" s="221" t="str">
        <f t="shared" si="90"/>
        <v/>
      </c>
      <c r="AF25" s="226" t="str">
        <f t="shared" si="91"/>
        <v/>
      </c>
      <c r="AG25" s="227" t="str">
        <f t="shared" si="92"/>
        <v/>
      </c>
      <c r="AH25" s="227" t="str">
        <f t="shared" si="103"/>
        <v/>
      </c>
      <c r="AI25" s="227" t="str">
        <f t="shared" si="104"/>
        <v/>
      </c>
      <c r="AJ25" s="227" t="str">
        <f>IF(AND(Master!AG23=""),"",Master!AG23)</f>
        <v/>
      </c>
      <c r="AK25" s="292" t="str">
        <f>IF(AND(Master!L23=""),"",Master!L23)</f>
        <v/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Y25" s="1" t="s">
        <v>43</v>
      </c>
      <c r="AZ25" s="50">
        <v>9500</v>
      </c>
      <c r="BA25" s="50" t="s">
        <v>53</v>
      </c>
      <c r="BB25" s="50" t="s">
        <v>72</v>
      </c>
      <c r="BC25" s="1" t="str">
        <f t="shared" si="93"/>
        <v/>
      </c>
      <c r="BD25" s="1" t="str">
        <f t="shared" si="94"/>
        <v/>
      </c>
      <c r="BE25" s="91"/>
      <c r="BF25" s="91"/>
      <c r="BG25" s="91"/>
      <c r="BH25" s="91"/>
      <c r="BI25" s="91"/>
      <c r="BJ25" s="98" t="str">
        <f>DH8</f>
        <v/>
      </c>
      <c r="BK25" s="91">
        <f t="shared" si="0"/>
        <v>98400</v>
      </c>
      <c r="BL25" s="91"/>
      <c r="BM25" s="91">
        <f t="shared" si="1"/>
        <v>98400</v>
      </c>
      <c r="BN25" s="91">
        <f t="shared" si="2"/>
        <v>93000</v>
      </c>
      <c r="BO25" s="91"/>
      <c r="BP25" s="91">
        <f t="shared" si="3"/>
        <v>93000</v>
      </c>
      <c r="BQ25" s="91">
        <f t="shared" si="4"/>
        <v>93000</v>
      </c>
      <c r="BR25" s="91"/>
      <c r="BS25" s="91">
        <f t="shared" si="5"/>
        <v>93000</v>
      </c>
      <c r="BT25" s="91">
        <f t="shared" si="6"/>
        <v>77700</v>
      </c>
      <c r="BU25" s="91"/>
      <c r="BV25" s="91">
        <f t="shared" si="7"/>
        <v>77700</v>
      </c>
      <c r="BW25" s="91">
        <f t="shared" si="8"/>
        <v>66300</v>
      </c>
      <c r="BX25" s="91"/>
      <c r="BY25" s="91">
        <f t="shared" si="9"/>
        <v>66300</v>
      </c>
      <c r="BZ25" s="91">
        <f t="shared" si="10"/>
        <v>93000</v>
      </c>
      <c r="CA25" s="91"/>
      <c r="CB25" s="91">
        <f t="shared" si="11"/>
        <v>93000</v>
      </c>
      <c r="CC25" s="91">
        <f t="shared" si="12"/>
        <v>93000</v>
      </c>
      <c r="CD25" s="91"/>
      <c r="CE25" s="91">
        <f t="shared" si="13"/>
        <v>93000</v>
      </c>
      <c r="CF25" s="91">
        <f t="shared" si="14"/>
        <v>77700</v>
      </c>
      <c r="CG25" s="91"/>
      <c r="CH25" s="91">
        <f t="shared" si="15"/>
        <v>77700</v>
      </c>
      <c r="CI25" s="91">
        <f t="shared" si="16"/>
        <v>77700</v>
      </c>
      <c r="CJ25" s="91"/>
      <c r="CK25" s="91">
        <f t="shared" si="17"/>
        <v>77700</v>
      </c>
      <c r="CL25" s="91">
        <f t="shared" si="18"/>
        <v>36400</v>
      </c>
      <c r="CM25" s="91"/>
      <c r="CN25" s="91">
        <f t="shared" si="19"/>
        <v>36400</v>
      </c>
      <c r="CO25" s="91">
        <f t="shared" si="20"/>
        <v>66300</v>
      </c>
      <c r="CP25" s="91"/>
      <c r="CQ25" s="91">
        <f t="shared" si="21"/>
        <v>66300</v>
      </c>
      <c r="CR25" s="91">
        <f t="shared" si="22"/>
        <v>93000</v>
      </c>
      <c r="CS25" s="91"/>
      <c r="CT25" s="91">
        <f t="shared" si="23"/>
        <v>93000</v>
      </c>
      <c r="CU25" s="91" t="str">
        <f t="shared" si="24"/>
        <v/>
      </c>
      <c r="CV25" s="91"/>
      <c r="CW25" s="91" t="str">
        <f t="shared" si="25"/>
        <v/>
      </c>
      <c r="CX25" s="91" t="str">
        <f t="shared" si="26"/>
        <v/>
      </c>
      <c r="CY25" s="91"/>
      <c r="CZ25" s="91" t="str">
        <f t="shared" si="27"/>
        <v/>
      </c>
      <c r="DA25" s="91" t="str">
        <f t="shared" si="28"/>
        <v/>
      </c>
      <c r="DB25" s="91"/>
      <c r="DC25" s="91" t="str">
        <f t="shared" si="29"/>
        <v/>
      </c>
      <c r="DD25" s="91" t="str">
        <f t="shared" si="30"/>
        <v/>
      </c>
      <c r="DE25" s="91"/>
      <c r="DF25" s="91" t="str">
        <f t="shared" si="31"/>
        <v/>
      </c>
      <c r="DG25" s="91" t="str">
        <f t="shared" si="32"/>
        <v/>
      </c>
      <c r="DH25" s="91"/>
      <c r="DI25" s="91" t="str">
        <f t="shared" si="33"/>
        <v/>
      </c>
      <c r="DJ25" s="91" t="str">
        <f t="shared" si="34"/>
        <v/>
      </c>
      <c r="DK25" s="91"/>
      <c r="DL25" s="91" t="str">
        <f t="shared" si="35"/>
        <v/>
      </c>
      <c r="DM25" s="91" t="str">
        <f t="shared" si="36"/>
        <v/>
      </c>
      <c r="DN25" s="91"/>
      <c r="DO25" s="91" t="str">
        <f t="shared" si="37"/>
        <v/>
      </c>
      <c r="DP25" s="91" t="str">
        <f t="shared" si="38"/>
        <v/>
      </c>
      <c r="DQ25" s="91"/>
      <c r="DR25" s="91" t="str">
        <f t="shared" si="39"/>
        <v/>
      </c>
      <c r="DS25" s="91" t="str">
        <f t="shared" si="40"/>
        <v/>
      </c>
      <c r="DT25" s="91"/>
      <c r="DU25" s="91" t="str">
        <f t="shared" si="41"/>
        <v/>
      </c>
      <c r="DV25" s="91" t="str">
        <f t="shared" si="42"/>
        <v/>
      </c>
      <c r="DW25" s="91"/>
      <c r="DX25" s="91" t="str">
        <f t="shared" si="43"/>
        <v/>
      </c>
      <c r="DY25" s="91" t="str">
        <f t="shared" si="44"/>
        <v/>
      </c>
      <c r="DZ25" s="91"/>
      <c r="EA25" s="91" t="str">
        <f t="shared" si="45"/>
        <v/>
      </c>
      <c r="EB25" s="91" t="str">
        <f t="shared" si="46"/>
        <v/>
      </c>
      <c r="EC25" s="91"/>
      <c r="ED25" s="91" t="str">
        <f t="shared" si="47"/>
        <v/>
      </c>
      <c r="EE25" s="91" t="str">
        <f t="shared" si="48"/>
        <v/>
      </c>
      <c r="EF25" s="91"/>
      <c r="EG25" s="91" t="str">
        <f t="shared" si="49"/>
        <v/>
      </c>
      <c r="EH25" s="91">
        <f t="shared" si="50"/>
        <v>0</v>
      </c>
      <c r="EI25" s="91"/>
      <c r="EJ25" s="91">
        <f t="shared" si="51"/>
        <v>0</v>
      </c>
      <c r="EK25" s="91">
        <f t="shared" si="52"/>
        <v>0</v>
      </c>
      <c r="EL25" s="91"/>
      <c r="EM25" s="91">
        <f t="shared" si="53"/>
        <v>0</v>
      </c>
      <c r="EN25" s="91">
        <f t="shared" si="54"/>
        <v>0</v>
      </c>
      <c r="EO25" s="91"/>
      <c r="EP25" s="91">
        <f t="shared" si="55"/>
        <v>0</v>
      </c>
      <c r="EQ25" s="91">
        <f t="shared" si="56"/>
        <v>0</v>
      </c>
      <c r="ER25" s="91"/>
      <c r="ES25" s="91">
        <f t="shared" si="57"/>
        <v>0</v>
      </c>
      <c r="ET25" s="91">
        <f t="shared" si="58"/>
        <v>0</v>
      </c>
      <c r="EU25" s="91"/>
      <c r="EV25" s="91">
        <f t="shared" si="59"/>
        <v>0</v>
      </c>
      <c r="EW25" s="91">
        <f t="shared" si="60"/>
        <v>0</v>
      </c>
      <c r="EX25" s="91"/>
      <c r="EY25" s="91">
        <f t="shared" si="61"/>
        <v>0</v>
      </c>
      <c r="EZ25" s="91">
        <f t="shared" si="62"/>
        <v>0</v>
      </c>
      <c r="FA25" s="91"/>
      <c r="FB25" s="91">
        <f t="shared" si="63"/>
        <v>0</v>
      </c>
      <c r="FC25" s="91">
        <f t="shared" si="64"/>
        <v>0</v>
      </c>
      <c r="FD25" s="91"/>
      <c r="FE25" s="91">
        <f t="shared" si="65"/>
        <v>0</v>
      </c>
      <c r="FF25" s="91">
        <f t="shared" si="66"/>
        <v>0</v>
      </c>
      <c r="FG25" s="91"/>
      <c r="FH25" s="91">
        <f t="shared" si="67"/>
        <v>0</v>
      </c>
      <c r="FI25" s="91">
        <f t="shared" si="68"/>
        <v>0</v>
      </c>
      <c r="FJ25" s="91"/>
      <c r="FK25" s="91">
        <f t="shared" si="69"/>
        <v>0</v>
      </c>
      <c r="FL25" s="91">
        <f t="shared" si="70"/>
        <v>0</v>
      </c>
      <c r="FM25" s="91"/>
      <c r="FN25" s="91">
        <f t="shared" si="71"/>
        <v>0</v>
      </c>
      <c r="FO25" s="91">
        <f t="shared" si="72"/>
        <v>0</v>
      </c>
      <c r="FP25" s="91"/>
      <c r="FQ25" s="91">
        <f t="shared" si="73"/>
        <v>0</v>
      </c>
      <c r="FR25" s="91">
        <f t="shared" si="74"/>
        <v>0</v>
      </c>
      <c r="FS25" s="91"/>
      <c r="FT25" s="91">
        <f t="shared" si="75"/>
        <v>0</v>
      </c>
      <c r="FU25" s="91">
        <f t="shared" si="76"/>
        <v>0</v>
      </c>
      <c r="FV25" s="91"/>
      <c r="FW25" s="91">
        <f t="shared" si="77"/>
        <v>0</v>
      </c>
      <c r="FX25" s="42"/>
      <c r="FY25" s="42"/>
      <c r="FZ25" s="42"/>
      <c r="GA25" s="42"/>
      <c r="GB25" s="1">
        <f t="shared" si="78"/>
        <v>98400</v>
      </c>
      <c r="GD25" s="1">
        <f t="shared" si="79"/>
        <v>98400</v>
      </c>
      <c r="GF25" s="1">
        <v>66300</v>
      </c>
      <c r="GG25" s="70">
        <v>77700</v>
      </c>
      <c r="GH25" s="1">
        <v>59100</v>
      </c>
      <c r="GI25" s="1">
        <v>93000</v>
      </c>
      <c r="GJ25" s="34">
        <v>31100</v>
      </c>
      <c r="GK25" s="34">
        <v>31400</v>
      </c>
      <c r="GL25" s="14">
        <v>32000</v>
      </c>
      <c r="GM25" s="14">
        <v>33700</v>
      </c>
      <c r="GN25" s="14">
        <v>36400</v>
      </c>
      <c r="GO25" s="16">
        <v>37600</v>
      </c>
      <c r="GP25" s="17">
        <v>39400</v>
      </c>
      <c r="GQ25" s="18">
        <v>46100</v>
      </c>
      <c r="GR25" s="18">
        <v>50400</v>
      </c>
      <c r="GS25" s="14">
        <v>98400</v>
      </c>
      <c r="GT25" s="14">
        <v>106300</v>
      </c>
      <c r="GU25" s="15">
        <v>117900</v>
      </c>
      <c r="GV25" s="15">
        <v>124300</v>
      </c>
      <c r="GW25" s="15">
        <v>131800</v>
      </c>
      <c r="GX25" s="26">
        <v>139900</v>
      </c>
      <c r="GY25" s="26">
        <v>155900</v>
      </c>
      <c r="GZ25" s="15"/>
      <c r="HA25" s="27"/>
      <c r="HB25" s="27"/>
      <c r="HC25" s="27"/>
      <c r="HE25" s="50" t="str">
        <f t="shared" si="99"/>
        <v/>
      </c>
      <c r="HF25" s="50" t="str">
        <f t="shared" si="100"/>
        <v/>
      </c>
      <c r="HG25" s="50" t="str">
        <f t="shared" si="101"/>
        <v/>
      </c>
      <c r="HH25" s="201" t="str">
        <f>IF(AND(Master!K23=""),"",Master!K23)</f>
        <v/>
      </c>
      <c r="HI25" s="91">
        <f>IF(ISNA(VLOOKUP(A25,Master!$A$7:AJ$233,8,FALSE)),"",VLOOKUP(A25,Master!$A$7:AJ$233,8,FALSE))</f>
        <v>0</v>
      </c>
      <c r="HJ25" s="91" t="str">
        <f>IF(ISNA(VLOOKUP(A25,Master!$BE$39:$CH$63,5,FALSE)),"",VLOOKUP(A25,Master!$BE$39:$CH$63,5,FALSE))</f>
        <v/>
      </c>
      <c r="HK25" s="91" t="str">
        <f>IF(ISNA(VLOOKUP(A25,Master!$A$7:AJ$233,15,FALSE)),"",VLOOKUP(A25,Master!$A$7:AJ$233,15,FALSE))</f>
        <v/>
      </c>
      <c r="HL25" s="91" t="str">
        <f>IF(ISNA(VLOOKUP(A25,Master!$A$7:AJ$233,20,FALSE)),"",VLOOKUP(A25,Master!$A$7:AJ$233,20,FALSE))</f>
        <v/>
      </c>
      <c r="HM25" s="91" t="str">
        <f>IF(ISNA(VLOOKUP(A25,Master!$BE$39:$CH$63,13,FALSE)),"",VLOOKUP(A25,Master!$BE$39:$CH$63,13,FALSE))</f>
        <v/>
      </c>
      <c r="HN25" s="91" t="str">
        <f>IF(ISNA(VLOOKUP(A25,Master!$A$7:AJ$233,25,FALSE)),"",VLOOKUP(A25,Master!$A$7:AJ$233,25,FALSE))</f>
        <v/>
      </c>
      <c r="HO25" s="91" t="str">
        <f>IF(ISNA(VLOOKUP(A25,Master!$A$7:AJ$233,30,FALSE)),"",VLOOKUP(A25,Master!$A$7:AJ$233,30,FALSE))</f>
        <v/>
      </c>
      <c r="HP25" s="91">
        <f>IF(ISNA(VLOOKUP(A25,Master!$A$7:AJ$233,9,FALSE)),"",VLOOKUP(A25,Master!$A$7:AJ$233,9,FALSE))</f>
        <v>0</v>
      </c>
      <c r="HQ25" s="91" t="str">
        <f>IF(ISNA(VLOOKUP(A25,Master!$A$7:AJ$233,16,FALSE)),"",VLOOKUP(A25,Master!$A$7:AJ$233,16,FALSE))</f>
        <v/>
      </c>
      <c r="HR25" s="91" t="str">
        <f>IF(ISNA(VLOOKUP(A25,Master!$A$7:AJ$233,16,FALSE)),"",VLOOKUP(A25,Master!$A$7:AJ$233,16,FALSE))</f>
        <v/>
      </c>
      <c r="HS25" s="91" t="str">
        <f>IF(ISNA(VLOOKUP(A25,Master!$A$7:AJ$233,21,FALSE)),"",VLOOKUP(A25,Master!$A$7:AJ$233,21,FALSE))</f>
        <v/>
      </c>
      <c r="HT25" s="91" t="str">
        <f>IF(ISNA(VLOOKUP(A25,Master!$A$7:AJ$233,26,FALSE)),"",VLOOKUP(A25,Master!$A$7:AJ$233,26,FALSE))</f>
        <v/>
      </c>
      <c r="HU25" s="91" t="str">
        <f>IF(ISNA(VLOOKUP(A25,Master!$A$7:AJ$233,26,FALSE)),"",VLOOKUP(A25,Master!$A$7:AJ$233,26,FALSE))</f>
        <v/>
      </c>
      <c r="HV25" s="91" t="str">
        <f>IF(ISNA(VLOOKUP(A25,Master!$A$7:AJ$233,31,FALSE)),"",VLOOKUP(A25,Master!$A$7:AJ$233,31,FALSE))</f>
        <v/>
      </c>
      <c r="HX25" s="42">
        <f t="shared" si="102"/>
        <v>17</v>
      </c>
      <c r="HY25" s="1" t="str">
        <f>IF(AND(HH25=Master!$BY$1),HI25,IF(AND(HH25=Master!$BY$2),HJ25,IF(AND(HH25=Master!$BY$3),HJ25,IF(AND(HH25=Master!$BY$4),HJ25,IF(AND(HH25=Master!$BY$5),HJ25,IF(AND(HH25=Master!$BY$6),HJ25,IF(AND(HH25=Master!$BY$7),HK25,IF(AND(HH25=Master!$BY$8),HL25,IF(AND(HH25=Master!$BY$9),HL25,IF(AND(HH25=Master!$BY$10),HL25,IF(AND(HH25=Master!$BY$11),HL25,IF(AND(HH25=Master!$BY$12),HL25,IF(AND(HH25=Master!$BY$13),HM25,IF(AND(HH25=Master!$BY$14),HM25,IF(AND(HH25=Master!$BY$15),HM25,IF(AND(HH25=Master!$BY$16),HM25,IF(AND(HH25=Master!$BY$17),HM25,IF(AND(HH25=Master!$BY$18),HM25,IF(AND(HH25=Master!$BY$19),HN25,HO25)))))))))))))))))))</f>
        <v/>
      </c>
      <c r="HZ25" s="1" t="str">
        <f>IF(AND(HH25=Master!$BY$1),HP25,IF(AND(HH25=Master!$BY$2),HQ25,IF(AND(HH25=Master!$BY$3),HQ25,IF(AND(HH25=Master!$BY$4),HQ25,IF(AND(HH25=Master!$BY$5),HQ25,IF(AND(HH25=Master!$BY$6),HQ25,IF(AND(HH25=Master!$BY$7),HR25,IF(AND(HH25=Master!$BY$8),HS25,IF(AND(HH25=Master!$BY$9),HS25,IF(AND(HH25=Master!$BY$10),HS25,IF(AND(HH25=Master!$BY$11),HS25,IF(AND(HH25=Master!$BY$12),HS25,IF(AND(HH25=Master!$BY$13),HT25,IF(AND(HH25=Master!$BY$14),HT25,IF(AND(HH25=Master!$BY$15),HT25,IF(AND(HH25=Master!$BY$16),HT25,IF(AND(HH25=Master!$BY$17),HT25,IF(AND(HH25=Master!$BY$18),HT25,IF(AND(HH25=Master!$BY$19),HU25,HV25)))))))))))))))))))</f>
        <v/>
      </c>
    </row>
    <row r="26" spans="1:234" ht="23.25" customHeight="1" thickTop="1" thickBot="1">
      <c r="A26" s="280">
        <f>IF(AND(Master!A24=""),"",Master!A24)</f>
        <v>18</v>
      </c>
      <c r="B26" s="280" t="str">
        <f>IF(AND(Master!B24=""),"",UPPER(Master!B24))</f>
        <v/>
      </c>
      <c r="C26" s="280" t="str">
        <f>IF(AND(Master!C24=""),"",UPPER(Master!C24))</f>
        <v/>
      </c>
      <c r="D26" s="280" t="str">
        <f>IF(AND(Master!D24=""),"",UPPER(Master!D24))</f>
        <v/>
      </c>
      <c r="E26" s="282" t="s">
        <v>178</v>
      </c>
      <c r="F26" s="297" t="str">
        <f>IF(AND(Master!E24=""),"",IF(ISNA(VLOOKUP(A26,Master!$A$7:AJ$233,5,FALSE)),"",VLOOKUP(A26,Master!$A$7:AJ$233,5,FALSE)))</f>
        <v/>
      </c>
      <c r="G26" s="73" t="str">
        <f t="shared" si="80"/>
        <v/>
      </c>
      <c r="H26" s="253" t="str">
        <f>IF(AND(Master!E24=""),"",IF(ISNA(VLOOKUP(A26,Master!$A$7:AJ$233,30,FALSE)),"",VLOOKUP(A26,Master!$A$7:AJ$233,30,FALSE)))</f>
        <v/>
      </c>
      <c r="I26" s="253" t="str">
        <f>IF(AND(Master!E24=""),"",IF(ISNA(VLOOKUP(A26,Master!$A$7:AJ$233,31,FALSE)),"",VLOOKUP(A26,Master!$A$7:AJ$233,31,FALSE)))</f>
        <v/>
      </c>
      <c r="J26" s="221" t="str">
        <f>IF(AND(Master!G24=""),"",IF(ISNA(VLOOKUP(A26,Master!$A$7:AJ$233,7,FALSE)),"",VLOOKUP(A26,Master!$A$7:AJ$233,7,FALSE)))</f>
        <v/>
      </c>
      <c r="K26" s="252" t="str">
        <f>IF(AND(Master!X24=""),"",IF(ISNA(VLOOKUP(A26,Master!$A$7:AJ$233,24,FALSE)),"",VLOOKUP(A26,Master!$A$7:AJ$233,24,FALSE)))</f>
        <v/>
      </c>
      <c r="L26" s="222" t="str">
        <f t="shared" si="81"/>
        <v/>
      </c>
      <c r="M26" s="222" t="str">
        <f t="shared" si="82"/>
        <v/>
      </c>
      <c r="N26" s="223" t="str">
        <f t="shared" si="83"/>
        <v/>
      </c>
      <c r="O26" s="216" t="str">
        <f t="shared" si="84"/>
        <v/>
      </c>
      <c r="P26" s="222" t="str">
        <f t="shared" si="85"/>
        <v/>
      </c>
      <c r="Q26" s="224" t="str">
        <f t="shared" si="86"/>
        <v/>
      </c>
      <c r="R26" s="222" t="str">
        <f t="shared" si="87"/>
        <v/>
      </c>
      <c r="S26" s="90"/>
      <c r="T26" s="90"/>
      <c r="U26" s="90"/>
      <c r="V26" s="90"/>
      <c r="W26" s="225" t="str">
        <f t="shared" si="88"/>
        <v/>
      </c>
      <c r="X26" s="221" t="str">
        <f t="shared" si="89"/>
        <v/>
      </c>
      <c r="Y26" s="89"/>
      <c r="Z26" s="89"/>
      <c r="AA26" s="89"/>
      <c r="AB26" s="89"/>
      <c r="AC26" s="89"/>
      <c r="AD26" s="89"/>
      <c r="AE26" s="221" t="str">
        <f t="shared" si="90"/>
        <v/>
      </c>
      <c r="AF26" s="226" t="str">
        <f t="shared" si="91"/>
        <v/>
      </c>
      <c r="AG26" s="227" t="str">
        <f t="shared" si="92"/>
        <v/>
      </c>
      <c r="AH26" s="227" t="str">
        <f t="shared" si="103"/>
        <v/>
      </c>
      <c r="AI26" s="227" t="str">
        <f t="shared" si="104"/>
        <v/>
      </c>
      <c r="AJ26" s="227" t="str">
        <f>IF(AND(Master!AG24=""),"",Master!AG24)</f>
        <v/>
      </c>
      <c r="AK26" s="292" t="str">
        <f>IF(AND(Master!L24=""),"",Master!L24)</f>
        <v/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Y26" s="1" t="s">
        <v>186</v>
      </c>
      <c r="AZ26" s="50">
        <v>10000</v>
      </c>
      <c r="BA26" s="50">
        <v>24</v>
      </c>
      <c r="BB26" s="50" t="s">
        <v>73</v>
      </c>
      <c r="BC26" s="1" t="str">
        <f t="shared" si="93"/>
        <v/>
      </c>
      <c r="BD26" s="1" t="str">
        <f t="shared" si="94"/>
        <v/>
      </c>
      <c r="BE26" s="91"/>
      <c r="BF26" s="91"/>
      <c r="BG26" s="91"/>
      <c r="BH26" s="91"/>
      <c r="BI26" s="91"/>
      <c r="BJ26" s="98" t="str">
        <f>DK8</f>
        <v/>
      </c>
      <c r="BK26" s="91">
        <f t="shared" si="0"/>
        <v>101400</v>
      </c>
      <c r="BL26" s="91"/>
      <c r="BM26" s="91">
        <f t="shared" si="1"/>
        <v>101400</v>
      </c>
      <c r="BN26" s="91">
        <f t="shared" si="2"/>
        <v>95800</v>
      </c>
      <c r="BO26" s="91"/>
      <c r="BP26" s="91">
        <f t="shared" si="3"/>
        <v>95800</v>
      </c>
      <c r="BQ26" s="91">
        <f t="shared" si="4"/>
        <v>95800</v>
      </c>
      <c r="BR26" s="91"/>
      <c r="BS26" s="91">
        <f t="shared" si="5"/>
        <v>95800</v>
      </c>
      <c r="BT26" s="91">
        <f t="shared" si="6"/>
        <v>80000</v>
      </c>
      <c r="BU26" s="91"/>
      <c r="BV26" s="91">
        <f t="shared" si="7"/>
        <v>80000</v>
      </c>
      <c r="BW26" s="91">
        <f t="shared" si="8"/>
        <v>68300</v>
      </c>
      <c r="BX26" s="91"/>
      <c r="BY26" s="91">
        <f t="shared" si="9"/>
        <v>68300</v>
      </c>
      <c r="BZ26" s="91">
        <f t="shared" si="10"/>
        <v>95800</v>
      </c>
      <c r="CA26" s="91"/>
      <c r="CB26" s="91">
        <f t="shared" si="11"/>
        <v>95800</v>
      </c>
      <c r="CC26" s="91">
        <f t="shared" si="12"/>
        <v>95800</v>
      </c>
      <c r="CD26" s="91"/>
      <c r="CE26" s="91">
        <f t="shared" si="13"/>
        <v>95800</v>
      </c>
      <c r="CF26" s="91">
        <f t="shared" si="14"/>
        <v>80000</v>
      </c>
      <c r="CG26" s="91"/>
      <c r="CH26" s="91">
        <f t="shared" si="15"/>
        <v>80000</v>
      </c>
      <c r="CI26" s="91">
        <f t="shared" si="16"/>
        <v>80000</v>
      </c>
      <c r="CJ26" s="91"/>
      <c r="CK26" s="91">
        <f t="shared" si="17"/>
        <v>80000</v>
      </c>
      <c r="CL26" s="91">
        <f t="shared" si="18"/>
        <v>37500</v>
      </c>
      <c r="CM26" s="91"/>
      <c r="CN26" s="91">
        <f t="shared" si="19"/>
        <v>37500</v>
      </c>
      <c r="CO26" s="91">
        <f t="shared" si="20"/>
        <v>68300</v>
      </c>
      <c r="CP26" s="91"/>
      <c r="CQ26" s="91">
        <f t="shared" si="21"/>
        <v>68300</v>
      </c>
      <c r="CR26" s="91">
        <f t="shared" si="22"/>
        <v>95800</v>
      </c>
      <c r="CS26" s="91"/>
      <c r="CT26" s="91">
        <f t="shared" si="23"/>
        <v>95800</v>
      </c>
      <c r="CU26" s="91" t="str">
        <f t="shared" si="24"/>
        <v/>
      </c>
      <c r="CV26" s="91"/>
      <c r="CW26" s="91" t="str">
        <f t="shared" si="25"/>
        <v/>
      </c>
      <c r="CX26" s="91" t="str">
        <f t="shared" si="26"/>
        <v/>
      </c>
      <c r="CY26" s="91"/>
      <c r="CZ26" s="91" t="str">
        <f t="shared" si="27"/>
        <v/>
      </c>
      <c r="DA26" s="91" t="str">
        <f t="shared" si="28"/>
        <v/>
      </c>
      <c r="DB26" s="91"/>
      <c r="DC26" s="91" t="str">
        <f t="shared" si="29"/>
        <v/>
      </c>
      <c r="DD26" s="91" t="str">
        <f t="shared" si="30"/>
        <v/>
      </c>
      <c r="DE26" s="91"/>
      <c r="DF26" s="91" t="str">
        <f t="shared" si="31"/>
        <v/>
      </c>
      <c r="DG26" s="91" t="str">
        <f t="shared" si="32"/>
        <v/>
      </c>
      <c r="DH26" s="91"/>
      <c r="DI26" s="91" t="str">
        <f t="shared" si="33"/>
        <v/>
      </c>
      <c r="DJ26" s="91" t="str">
        <f t="shared" si="34"/>
        <v/>
      </c>
      <c r="DK26" s="91"/>
      <c r="DL26" s="91" t="str">
        <f t="shared" si="35"/>
        <v/>
      </c>
      <c r="DM26" s="91" t="str">
        <f t="shared" si="36"/>
        <v/>
      </c>
      <c r="DN26" s="91"/>
      <c r="DO26" s="91" t="str">
        <f t="shared" si="37"/>
        <v/>
      </c>
      <c r="DP26" s="91" t="str">
        <f t="shared" si="38"/>
        <v/>
      </c>
      <c r="DQ26" s="91"/>
      <c r="DR26" s="91" t="str">
        <f t="shared" si="39"/>
        <v/>
      </c>
      <c r="DS26" s="91" t="str">
        <f t="shared" si="40"/>
        <v/>
      </c>
      <c r="DT26" s="91"/>
      <c r="DU26" s="91" t="str">
        <f t="shared" si="41"/>
        <v/>
      </c>
      <c r="DV26" s="91" t="str">
        <f t="shared" si="42"/>
        <v/>
      </c>
      <c r="DW26" s="91"/>
      <c r="DX26" s="91" t="str">
        <f t="shared" si="43"/>
        <v/>
      </c>
      <c r="DY26" s="91" t="str">
        <f t="shared" si="44"/>
        <v/>
      </c>
      <c r="DZ26" s="91"/>
      <c r="EA26" s="91" t="str">
        <f t="shared" si="45"/>
        <v/>
      </c>
      <c r="EB26" s="91" t="str">
        <f t="shared" si="46"/>
        <v/>
      </c>
      <c r="EC26" s="91"/>
      <c r="ED26" s="91" t="str">
        <f t="shared" si="47"/>
        <v/>
      </c>
      <c r="EE26" s="91" t="str">
        <f t="shared" si="48"/>
        <v/>
      </c>
      <c r="EF26" s="91"/>
      <c r="EG26" s="91" t="str">
        <f t="shared" si="49"/>
        <v/>
      </c>
      <c r="EH26" s="91">
        <f t="shared" si="50"/>
        <v>0</v>
      </c>
      <c r="EI26" s="91"/>
      <c r="EJ26" s="91">
        <f t="shared" si="51"/>
        <v>0</v>
      </c>
      <c r="EK26" s="91">
        <f t="shared" si="52"/>
        <v>0</v>
      </c>
      <c r="EL26" s="91"/>
      <c r="EM26" s="91">
        <f t="shared" si="53"/>
        <v>0</v>
      </c>
      <c r="EN26" s="91">
        <f t="shared" si="54"/>
        <v>0</v>
      </c>
      <c r="EO26" s="91"/>
      <c r="EP26" s="91">
        <f t="shared" si="55"/>
        <v>0</v>
      </c>
      <c r="EQ26" s="91">
        <f t="shared" si="56"/>
        <v>0</v>
      </c>
      <c r="ER26" s="91"/>
      <c r="ES26" s="91">
        <f t="shared" si="57"/>
        <v>0</v>
      </c>
      <c r="ET26" s="91">
        <f t="shared" si="58"/>
        <v>0</v>
      </c>
      <c r="EU26" s="91"/>
      <c r="EV26" s="91">
        <f t="shared" si="59"/>
        <v>0</v>
      </c>
      <c r="EW26" s="91">
        <f t="shared" si="60"/>
        <v>0</v>
      </c>
      <c r="EX26" s="91"/>
      <c r="EY26" s="91">
        <f t="shared" si="61"/>
        <v>0</v>
      </c>
      <c r="EZ26" s="91">
        <f t="shared" si="62"/>
        <v>0</v>
      </c>
      <c r="FA26" s="91"/>
      <c r="FB26" s="91">
        <f t="shared" si="63"/>
        <v>0</v>
      </c>
      <c r="FC26" s="91">
        <f t="shared" si="64"/>
        <v>0</v>
      </c>
      <c r="FD26" s="91"/>
      <c r="FE26" s="91">
        <f t="shared" si="65"/>
        <v>0</v>
      </c>
      <c r="FF26" s="91">
        <f t="shared" si="66"/>
        <v>0</v>
      </c>
      <c r="FG26" s="91"/>
      <c r="FH26" s="91">
        <f t="shared" si="67"/>
        <v>0</v>
      </c>
      <c r="FI26" s="91">
        <f t="shared" si="68"/>
        <v>0</v>
      </c>
      <c r="FJ26" s="91"/>
      <c r="FK26" s="91">
        <f t="shared" si="69"/>
        <v>0</v>
      </c>
      <c r="FL26" s="91">
        <f t="shared" si="70"/>
        <v>0</v>
      </c>
      <c r="FM26" s="91"/>
      <c r="FN26" s="91">
        <f t="shared" si="71"/>
        <v>0</v>
      </c>
      <c r="FO26" s="91">
        <f t="shared" si="72"/>
        <v>0</v>
      </c>
      <c r="FP26" s="91"/>
      <c r="FQ26" s="91">
        <f t="shared" si="73"/>
        <v>0</v>
      </c>
      <c r="FR26" s="91">
        <f t="shared" si="74"/>
        <v>0</v>
      </c>
      <c r="FS26" s="91"/>
      <c r="FT26" s="91">
        <f t="shared" si="75"/>
        <v>0</v>
      </c>
      <c r="FU26" s="91">
        <f t="shared" si="76"/>
        <v>0</v>
      </c>
      <c r="FV26" s="91"/>
      <c r="FW26" s="91">
        <f t="shared" si="77"/>
        <v>0</v>
      </c>
      <c r="FX26" s="42"/>
      <c r="FY26" s="42"/>
      <c r="FZ26" s="42"/>
      <c r="GA26" s="42"/>
      <c r="GB26" s="1">
        <f t="shared" si="78"/>
        <v>101400</v>
      </c>
      <c r="GD26" s="1">
        <f t="shared" si="79"/>
        <v>101400</v>
      </c>
      <c r="GF26" s="31">
        <v>68300</v>
      </c>
      <c r="GG26" s="35">
        <v>80000</v>
      </c>
      <c r="GH26" s="30">
        <v>60900</v>
      </c>
      <c r="GI26" s="31">
        <v>95800</v>
      </c>
      <c r="GJ26" s="34">
        <v>32000</v>
      </c>
      <c r="GK26" s="34">
        <v>32300</v>
      </c>
      <c r="GL26" s="14">
        <v>33000</v>
      </c>
      <c r="GM26" s="14">
        <v>34700</v>
      </c>
      <c r="GN26" s="15">
        <v>37500</v>
      </c>
      <c r="GO26" s="20">
        <v>38700</v>
      </c>
      <c r="GP26" s="17">
        <v>40600</v>
      </c>
      <c r="GQ26" s="21">
        <v>47500</v>
      </c>
      <c r="GR26" s="21">
        <v>51900</v>
      </c>
      <c r="GS26" s="26">
        <v>101400</v>
      </c>
      <c r="GT26" s="26">
        <v>109500</v>
      </c>
      <c r="GU26" s="26">
        <v>121400</v>
      </c>
      <c r="GV26" s="26">
        <v>128000</v>
      </c>
      <c r="GW26" s="26">
        <v>135800</v>
      </c>
      <c r="GX26" s="26">
        <v>144100</v>
      </c>
      <c r="GY26" s="26">
        <v>160600</v>
      </c>
      <c r="GZ26" s="27"/>
      <c r="HA26" s="27"/>
      <c r="HB26" s="27"/>
      <c r="HC26" s="27"/>
      <c r="HE26" s="50" t="str">
        <f t="shared" si="99"/>
        <v/>
      </c>
      <c r="HF26" s="50" t="str">
        <f t="shared" si="100"/>
        <v/>
      </c>
      <c r="HG26" s="50" t="str">
        <f t="shared" si="101"/>
        <v/>
      </c>
      <c r="HH26" s="201" t="str">
        <f>IF(AND(Master!K24=""),"",Master!K24)</f>
        <v/>
      </c>
      <c r="HI26" s="91">
        <f>IF(ISNA(VLOOKUP(A26,Master!$A$7:AJ$233,8,FALSE)),"",VLOOKUP(A26,Master!$A$7:AJ$233,8,FALSE))</f>
        <v>0</v>
      </c>
      <c r="HJ26" s="91" t="str">
        <f>IF(ISNA(VLOOKUP(A26,Master!$BE$39:$CH$63,5,FALSE)),"",VLOOKUP(A26,Master!$BE$39:$CH$63,5,FALSE))</f>
        <v/>
      </c>
      <c r="HK26" s="91" t="str">
        <f>IF(ISNA(VLOOKUP(A26,Master!$A$7:AJ$233,15,FALSE)),"",VLOOKUP(A26,Master!$A$7:AJ$233,15,FALSE))</f>
        <v/>
      </c>
      <c r="HL26" s="91" t="str">
        <f>IF(ISNA(VLOOKUP(A26,Master!$A$7:AJ$233,20,FALSE)),"",VLOOKUP(A26,Master!$A$7:AJ$233,20,FALSE))</f>
        <v/>
      </c>
      <c r="HM26" s="91" t="str">
        <f>IF(ISNA(VLOOKUP(A26,Master!$BE$39:$CH$63,13,FALSE)),"",VLOOKUP(A26,Master!$BE$39:$CH$63,13,FALSE))</f>
        <v/>
      </c>
      <c r="HN26" s="91" t="str">
        <f>IF(ISNA(VLOOKUP(A26,Master!$A$7:AJ$233,25,FALSE)),"",VLOOKUP(A26,Master!$A$7:AJ$233,25,FALSE))</f>
        <v/>
      </c>
      <c r="HO26" s="91" t="str">
        <f>IF(ISNA(VLOOKUP(A26,Master!$A$7:AJ$233,30,FALSE)),"",VLOOKUP(A26,Master!$A$7:AJ$233,30,FALSE))</f>
        <v/>
      </c>
      <c r="HP26" s="91">
        <f>IF(ISNA(VLOOKUP(A26,Master!$A$7:AJ$233,9,FALSE)),"",VLOOKUP(A26,Master!$A$7:AJ$233,9,FALSE))</f>
        <v>0</v>
      </c>
      <c r="HQ26" s="91" t="str">
        <f>IF(ISNA(VLOOKUP(A26,Master!$A$7:AJ$233,16,FALSE)),"",VLOOKUP(A26,Master!$A$7:AJ$233,16,FALSE))</f>
        <v/>
      </c>
      <c r="HR26" s="91" t="str">
        <f>IF(ISNA(VLOOKUP(A26,Master!$A$7:AJ$233,16,FALSE)),"",VLOOKUP(A26,Master!$A$7:AJ$233,16,FALSE))</f>
        <v/>
      </c>
      <c r="HS26" s="91" t="str">
        <f>IF(ISNA(VLOOKUP(A26,Master!$A$7:AJ$233,21,FALSE)),"",VLOOKUP(A26,Master!$A$7:AJ$233,21,FALSE))</f>
        <v/>
      </c>
      <c r="HT26" s="91" t="str">
        <f>IF(ISNA(VLOOKUP(A26,Master!$A$7:AJ$233,26,FALSE)),"",VLOOKUP(A26,Master!$A$7:AJ$233,26,FALSE))</f>
        <v/>
      </c>
      <c r="HU26" s="91" t="str">
        <f>IF(ISNA(VLOOKUP(A26,Master!$A$7:AJ$233,26,FALSE)),"",VLOOKUP(A26,Master!$A$7:AJ$233,26,FALSE))</f>
        <v/>
      </c>
      <c r="HV26" s="91" t="str">
        <f>IF(ISNA(VLOOKUP(A26,Master!$A$7:AJ$233,31,FALSE)),"",VLOOKUP(A26,Master!$A$7:AJ$233,31,FALSE))</f>
        <v/>
      </c>
      <c r="HX26" s="42">
        <f t="shared" si="102"/>
        <v>18</v>
      </c>
      <c r="HY26" s="1" t="str">
        <f>IF(AND(HH26=Master!$BY$1),HI26,IF(AND(HH26=Master!$BY$2),HJ26,IF(AND(HH26=Master!$BY$3),HJ26,IF(AND(HH26=Master!$BY$4),HJ26,IF(AND(HH26=Master!$BY$5),HJ26,IF(AND(HH26=Master!$BY$6),HJ26,IF(AND(HH26=Master!$BY$7),HK26,IF(AND(HH26=Master!$BY$8),HL26,IF(AND(HH26=Master!$BY$9),HL26,IF(AND(HH26=Master!$BY$10),HL26,IF(AND(HH26=Master!$BY$11),HL26,IF(AND(HH26=Master!$BY$12),HL26,IF(AND(HH26=Master!$BY$13),HM26,IF(AND(HH26=Master!$BY$14),HM26,IF(AND(HH26=Master!$BY$15),HM26,IF(AND(HH26=Master!$BY$16),HM26,IF(AND(HH26=Master!$BY$17),HM26,IF(AND(HH26=Master!$BY$18),HM26,IF(AND(HH26=Master!$BY$19),HN26,HO26)))))))))))))))))))</f>
        <v/>
      </c>
      <c r="HZ26" s="1" t="str">
        <f>IF(AND(HH26=Master!$BY$1),HP26,IF(AND(HH26=Master!$BY$2),HQ26,IF(AND(HH26=Master!$BY$3),HQ26,IF(AND(HH26=Master!$BY$4),HQ26,IF(AND(HH26=Master!$BY$5),HQ26,IF(AND(HH26=Master!$BY$6),HQ26,IF(AND(HH26=Master!$BY$7),HR26,IF(AND(HH26=Master!$BY$8),HS26,IF(AND(HH26=Master!$BY$9),HS26,IF(AND(HH26=Master!$BY$10),HS26,IF(AND(HH26=Master!$BY$11),HS26,IF(AND(HH26=Master!$BY$12),HS26,IF(AND(HH26=Master!$BY$13),HT26,IF(AND(HH26=Master!$BY$14),HT26,IF(AND(HH26=Master!$BY$15),HT26,IF(AND(HH26=Master!$BY$16),HT26,IF(AND(HH26=Master!$BY$17),HT26,IF(AND(HH26=Master!$BY$18),HT26,IF(AND(HH26=Master!$BY$19),HU26,HV26)))))))))))))))))))</f>
        <v/>
      </c>
    </row>
    <row r="27" spans="1:234" ht="23.25" customHeight="1" thickTop="1" thickBot="1">
      <c r="A27" s="280">
        <f>IF(AND(Master!A25=""),"",Master!A25)</f>
        <v>19</v>
      </c>
      <c r="B27" s="280" t="str">
        <f>IF(AND(Master!B25=""),"",UPPER(Master!B25))</f>
        <v/>
      </c>
      <c r="C27" s="280" t="str">
        <f>IF(AND(Master!C25=""),"",UPPER(Master!C25))</f>
        <v/>
      </c>
      <c r="D27" s="280" t="str">
        <f>IF(AND(Master!D25=""),"",UPPER(Master!D25))</f>
        <v/>
      </c>
      <c r="E27" s="282" t="s">
        <v>178</v>
      </c>
      <c r="F27" s="297" t="str">
        <f>IF(AND(Master!E25=""),"",IF(ISNA(VLOOKUP(A27,Master!$A$7:AJ$233,5,FALSE)),"",VLOOKUP(A27,Master!$A$7:AJ$233,5,FALSE)))</f>
        <v/>
      </c>
      <c r="G27" s="73" t="str">
        <f t="shared" si="80"/>
        <v/>
      </c>
      <c r="H27" s="253" t="str">
        <f>IF(AND(Master!E25=""),"",IF(ISNA(VLOOKUP(A27,Master!$A$7:AJ$233,30,FALSE)),"",VLOOKUP(A27,Master!$A$7:AJ$233,30,FALSE)))</f>
        <v/>
      </c>
      <c r="I27" s="253" t="str">
        <f>IF(AND(Master!E25=""),"",IF(ISNA(VLOOKUP(A27,Master!$A$7:AJ$233,31,FALSE)),"",VLOOKUP(A27,Master!$A$7:AJ$233,31,FALSE)))</f>
        <v/>
      </c>
      <c r="J27" s="221" t="str">
        <f>IF(AND(Master!G25=""),"",IF(ISNA(VLOOKUP(A27,Master!$A$7:AJ$233,7,FALSE)),"",VLOOKUP(A27,Master!$A$7:AJ$233,7,FALSE)))</f>
        <v/>
      </c>
      <c r="K27" s="252" t="str">
        <f>IF(AND(Master!X25=""),"",IF(ISNA(VLOOKUP(A27,Master!$A$7:AJ$233,24,FALSE)),"",VLOOKUP(A27,Master!$A$7:AJ$233,24,FALSE)))</f>
        <v/>
      </c>
      <c r="L27" s="222" t="str">
        <f t="shared" si="81"/>
        <v/>
      </c>
      <c r="M27" s="222" t="str">
        <f t="shared" si="82"/>
        <v/>
      </c>
      <c r="N27" s="223" t="str">
        <f t="shared" si="83"/>
        <v/>
      </c>
      <c r="O27" s="216" t="str">
        <f t="shared" si="84"/>
        <v/>
      </c>
      <c r="P27" s="222" t="str">
        <f t="shared" si="85"/>
        <v/>
      </c>
      <c r="Q27" s="224" t="str">
        <f t="shared" si="86"/>
        <v/>
      </c>
      <c r="R27" s="222" t="str">
        <f t="shared" si="87"/>
        <v/>
      </c>
      <c r="S27" s="90"/>
      <c r="T27" s="90"/>
      <c r="U27" s="90"/>
      <c r="V27" s="90"/>
      <c r="W27" s="225" t="str">
        <f t="shared" si="88"/>
        <v/>
      </c>
      <c r="X27" s="221" t="str">
        <f t="shared" si="89"/>
        <v/>
      </c>
      <c r="Y27" s="89"/>
      <c r="Z27" s="89"/>
      <c r="AA27" s="89"/>
      <c r="AB27" s="89"/>
      <c r="AC27" s="89"/>
      <c r="AD27" s="89"/>
      <c r="AE27" s="221" t="str">
        <f t="shared" si="90"/>
        <v/>
      </c>
      <c r="AF27" s="226" t="str">
        <f t="shared" si="91"/>
        <v/>
      </c>
      <c r="AG27" s="227" t="str">
        <f t="shared" si="92"/>
        <v/>
      </c>
      <c r="AH27" s="227" t="str">
        <f t="shared" si="103"/>
        <v/>
      </c>
      <c r="AI27" s="227" t="str">
        <f t="shared" si="104"/>
        <v/>
      </c>
      <c r="AJ27" s="227" t="str">
        <f>IF(AND(Master!AG25=""),"",Master!AG25)</f>
        <v/>
      </c>
      <c r="AK27" s="292" t="str">
        <f>IF(AND(Master!L25=""),"",Master!L25)</f>
        <v/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Y27" s="1" t="s">
        <v>187</v>
      </c>
      <c r="BC27" s="1" t="str">
        <f t="shared" si="93"/>
        <v/>
      </c>
      <c r="BD27" s="1" t="str">
        <f t="shared" si="94"/>
        <v/>
      </c>
      <c r="BE27" s="91"/>
      <c r="BF27" s="91"/>
      <c r="BG27" s="91"/>
      <c r="BH27" s="91"/>
      <c r="BI27" s="91"/>
      <c r="BJ27" s="98" t="str">
        <f>DN8</f>
        <v/>
      </c>
      <c r="BK27" s="91">
        <f t="shared" si="0"/>
        <v>104400</v>
      </c>
      <c r="BL27" s="91"/>
      <c r="BM27" s="91">
        <f t="shared" si="1"/>
        <v>104400</v>
      </c>
      <c r="BN27" s="91">
        <f t="shared" si="2"/>
        <v>98700</v>
      </c>
      <c r="BO27" s="91"/>
      <c r="BP27" s="91">
        <f t="shared" si="3"/>
        <v>98700</v>
      </c>
      <c r="BQ27" s="91">
        <f t="shared" si="4"/>
        <v>98700</v>
      </c>
      <c r="BR27" s="91"/>
      <c r="BS27" s="91">
        <f t="shared" si="5"/>
        <v>98700</v>
      </c>
      <c r="BT27" s="91">
        <f t="shared" si="6"/>
        <v>82400</v>
      </c>
      <c r="BU27" s="91"/>
      <c r="BV27" s="91">
        <f t="shared" si="7"/>
        <v>82400</v>
      </c>
      <c r="BW27" s="91">
        <f t="shared" si="8"/>
        <v>70300</v>
      </c>
      <c r="BX27" s="91"/>
      <c r="BY27" s="91">
        <f t="shared" si="9"/>
        <v>70300</v>
      </c>
      <c r="BZ27" s="91">
        <f t="shared" si="10"/>
        <v>98700</v>
      </c>
      <c r="CA27" s="91"/>
      <c r="CB27" s="91">
        <f t="shared" si="11"/>
        <v>98700</v>
      </c>
      <c r="CC27" s="91">
        <f t="shared" si="12"/>
        <v>98700</v>
      </c>
      <c r="CD27" s="91"/>
      <c r="CE27" s="91">
        <f t="shared" si="13"/>
        <v>98700</v>
      </c>
      <c r="CF27" s="91">
        <f t="shared" si="14"/>
        <v>82400</v>
      </c>
      <c r="CG27" s="91"/>
      <c r="CH27" s="91">
        <f t="shared" si="15"/>
        <v>82400</v>
      </c>
      <c r="CI27" s="91">
        <f t="shared" si="16"/>
        <v>82400</v>
      </c>
      <c r="CJ27" s="91"/>
      <c r="CK27" s="91">
        <f t="shared" si="17"/>
        <v>82400</v>
      </c>
      <c r="CL27" s="91">
        <f t="shared" si="18"/>
        <v>38600</v>
      </c>
      <c r="CM27" s="91"/>
      <c r="CN27" s="91">
        <f t="shared" si="19"/>
        <v>38600</v>
      </c>
      <c r="CO27" s="91">
        <f t="shared" si="20"/>
        <v>70300</v>
      </c>
      <c r="CP27" s="91"/>
      <c r="CQ27" s="91">
        <f t="shared" si="21"/>
        <v>70300</v>
      </c>
      <c r="CR27" s="91">
        <f t="shared" si="22"/>
        <v>98700</v>
      </c>
      <c r="CS27" s="91"/>
      <c r="CT27" s="91">
        <f t="shared" si="23"/>
        <v>98700</v>
      </c>
      <c r="CU27" s="91" t="str">
        <f t="shared" si="24"/>
        <v/>
      </c>
      <c r="CV27" s="91"/>
      <c r="CW27" s="91" t="str">
        <f t="shared" si="25"/>
        <v/>
      </c>
      <c r="CX27" s="91" t="str">
        <f t="shared" si="26"/>
        <v/>
      </c>
      <c r="CY27" s="91"/>
      <c r="CZ27" s="91" t="str">
        <f t="shared" si="27"/>
        <v/>
      </c>
      <c r="DA27" s="91" t="str">
        <f t="shared" si="28"/>
        <v/>
      </c>
      <c r="DB27" s="91"/>
      <c r="DC27" s="91" t="str">
        <f t="shared" si="29"/>
        <v/>
      </c>
      <c r="DD27" s="91" t="str">
        <f t="shared" si="30"/>
        <v/>
      </c>
      <c r="DE27" s="91"/>
      <c r="DF27" s="91" t="str">
        <f t="shared" si="31"/>
        <v/>
      </c>
      <c r="DG27" s="91" t="str">
        <f t="shared" si="32"/>
        <v/>
      </c>
      <c r="DH27" s="91"/>
      <c r="DI27" s="91" t="str">
        <f t="shared" si="33"/>
        <v/>
      </c>
      <c r="DJ27" s="91" t="str">
        <f t="shared" si="34"/>
        <v/>
      </c>
      <c r="DK27" s="91"/>
      <c r="DL27" s="91" t="str">
        <f t="shared" si="35"/>
        <v/>
      </c>
      <c r="DM27" s="91" t="str">
        <f t="shared" si="36"/>
        <v/>
      </c>
      <c r="DN27" s="91"/>
      <c r="DO27" s="91" t="str">
        <f t="shared" si="37"/>
        <v/>
      </c>
      <c r="DP27" s="91" t="str">
        <f t="shared" si="38"/>
        <v/>
      </c>
      <c r="DQ27" s="91"/>
      <c r="DR27" s="91" t="str">
        <f t="shared" si="39"/>
        <v/>
      </c>
      <c r="DS27" s="91" t="str">
        <f t="shared" si="40"/>
        <v/>
      </c>
      <c r="DT27" s="91"/>
      <c r="DU27" s="91" t="str">
        <f t="shared" si="41"/>
        <v/>
      </c>
      <c r="DV27" s="91" t="str">
        <f t="shared" si="42"/>
        <v/>
      </c>
      <c r="DW27" s="91"/>
      <c r="DX27" s="91" t="str">
        <f t="shared" si="43"/>
        <v/>
      </c>
      <c r="DY27" s="91" t="str">
        <f t="shared" si="44"/>
        <v/>
      </c>
      <c r="DZ27" s="91"/>
      <c r="EA27" s="91" t="str">
        <f t="shared" si="45"/>
        <v/>
      </c>
      <c r="EB27" s="91" t="str">
        <f t="shared" si="46"/>
        <v/>
      </c>
      <c r="EC27" s="91"/>
      <c r="ED27" s="91" t="str">
        <f t="shared" si="47"/>
        <v/>
      </c>
      <c r="EE27" s="91" t="str">
        <f t="shared" si="48"/>
        <v/>
      </c>
      <c r="EF27" s="91"/>
      <c r="EG27" s="91" t="str">
        <f t="shared" si="49"/>
        <v/>
      </c>
      <c r="EH27" s="91">
        <f t="shared" si="50"/>
        <v>0</v>
      </c>
      <c r="EI27" s="91"/>
      <c r="EJ27" s="91">
        <f t="shared" si="51"/>
        <v>0</v>
      </c>
      <c r="EK27" s="91">
        <f t="shared" si="52"/>
        <v>0</v>
      </c>
      <c r="EL27" s="91"/>
      <c r="EM27" s="91">
        <f t="shared" si="53"/>
        <v>0</v>
      </c>
      <c r="EN27" s="91">
        <f t="shared" si="54"/>
        <v>0</v>
      </c>
      <c r="EO27" s="91"/>
      <c r="EP27" s="91">
        <f t="shared" si="55"/>
        <v>0</v>
      </c>
      <c r="EQ27" s="91">
        <f t="shared" si="56"/>
        <v>0</v>
      </c>
      <c r="ER27" s="91"/>
      <c r="ES27" s="91">
        <f t="shared" si="57"/>
        <v>0</v>
      </c>
      <c r="ET27" s="91">
        <f t="shared" si="58"/>
        <v>0</v>
      </c>
      <c r="EU27" s="91"/>
      <c r="EV27" s="91">
        <f t="shared" si="59"/>
        <v>0</v>
      </c>
      <c r="EW27" s="91">
        <f t="shared" si="60"/>
        <v>0</v>
      </c>
      <c r="EX27" s="91"/>
      <c r="EY27" s="91">
        <f t="shared" si="61"/>
        <v>0</v>
      </c>
      <c r="EZ27" s="91">
        <f t="shared" si="62"/>
        <v>0</v>
      </c>
      <c r="FA27" s="91"/>
      <c r="FB27" s="91">
        <f t="shared" si="63"/>
        <v>0</v>
      </c>
      <c r="FC27" s="91">
        <f t="shared" si="64"/>
        <v>0</v>
      </c>
      <c r="FD27" s="91"/>
      <c r="FE27" s="91">
        <f t="shared" si="65"/>
        <v>0</v>
      </c>
      <c r="FF27" s="91">
        <f t="shared" si="66"/>
        <v>0</v>
      </c>
      <c r="FG27" s="91"/>
      <c r="FH27" s="91">
        <f t="shared" si="67"/>
        <v>0</v>
      </c>
      <c r="FI27" s="91">
        <f t="shared" si="68"/>
        <v>0</v>
      </c>
      <c r="FJ27" s="91"/>
      <c r="FK27" s="91">
        <f t="shared" si="69"/>
        <v>0</v>
      </c>
      <c r="FL27" s="91">
        <f t="shared" si="70"/>
        <v>0</v>
      </c>
      <c r="FM27" s="91"/>
      <c r="FN27" s="91">
        <f t="shared" si="71"/>
        <v>0</v>
      </c>
      <c r="FO27" s="91">
        <f t="shared" si="72"/>
        <v>0</v>
      </c>
      <c r="FP27" s="91"/>
      <c r="FQ27" s="91">
        <f t="shared" si="73"/>
        <v>0</v>
      </c>
      <c r="FR27" s="91">
        <f t="shared" si="74"/>
        <v>0</v>
      </c>
      <c r="FS27" s="91"/>
      <c r="FT27" s="91">
        <f t="shared" si="75"/>
        <v>0</v>
      </c>
      <c r="FU27" s="91">
        <f t="shared" si="76"/>
        <v>0</v>
      </c>
      <c r="FV27" s="91"/>
      <c r="FW27" s="91">
        <f t="shared" si="77"/>
        <v>0</v>
      </c>
      <c r="FX27" s="42"/>
      <c r="FY27" s="42"/>
      <c r="FZ27" s="42"/>
      <c r="GA27" s="42"/>
      <c r="GB27" s="1">
        <f t="shared" si="78"/>
        <v>104400</v>
      </c>
      <c r="GD27" s="1">
        <f t="shared" si="79"/>
        <v>104400</v>
      </c>
      <c r="GF27" s="31">
        <v>70300</v>
      </c>
      <c r="GG27" s="36">
        <v>82400</v>
      </c>
      <c r="GH27" s="31">
        <v>62700</v>
      </c>
      <c r="GI27" s="31">
        <v>98700</v>
      </c>
      <c r="GJ27" s="31">
        <v>33000</v>
      </c>
      <c r="GK27" s="31">
        <v>33300</v>
      </c>
      <c r="GL27" s="14">
        <v>34000</v>
      </c>
      <c r="GM27" s="14">
        <v>35700</v>
      </c>
      <c r="GN27" s="14">
        <v>38600</v>
      </c>
      <c r="GO27" s="16">
        <v>39900</v>
      </c>
      <c r="GP27" s="17">
        <v>41800</v>
      </c>
      <c r="GQ27" s="18">
        <v>48900</v>
      </c>
      <c r="GR27" s="18">
        <v>53500</v>
      </c>
      <c r="GS27" s="26">
        <v>104400</v>
      </c>
      <c r="GT27" s="26">
        <v>112800</v>
      </c>
      <c r="GU27" s="26">
        <v>125000</v>
      </c>
      <c r="GV27" s="26">
        <v>131800</v>
      </c>
      <c r="GW27" s="26">
        <v>139900</v>
      </c>
      <c r="GX27" s="26">
        <v>148400</v>
      </c>
      <c r="GY27" s="26">
        <v>165400</v>
      </c>
      <c r="GZ27" s="27"/>
      <c r="HA27" s="27"/>
      <c r="HB27" s="27"/>
      <c r="HC27" s="27"/>
      <c r="HE27" s="50" t="str">
        <f t="shared" si="99"/>
        <v/>
      </c>
      <c r="HF27" s="50" t="str">
        <f t="shared" si="100"/>
        <v/>
      </c>
      <c r="HG27" s="50" t="str">
        <f t="shared" si="101"/>
        <v/>
      </c>
      <c r="HH27" s="201" t="str">
        <f>IF(AND(Master!K25=""),"",Master!K25)</f>
        <v/>
      </c>
      <c r="HI27" s="91">
        <f>IF(ISNA(VLOOKUP(A27,Master!$A$7:AJ$233,8,FALSE)),"",VLOOKUP(A27,Master!$A$7:AJ$233,8,FALSE))</f>
        <v>0</v>
      </c>
      <c r="HJ27" s="91" t="str">
        <f>IF(ISNA(VLOOKUP(A27,Master!$BE$39:$CH$63,5,FALSE)),"",VLOOKUP(A27,Master!$BE$39:$CH$63,5,FALSE))</f>
        <v/>
      </c>
      <c r="HK27" s="91" t="str">
        <f>IF(ISNA(VLOOKUP(A27,Master!$A$7:AJ$233,15,FALSE)),"",VLOOKUP(A27,Master!$A$7:AJ$233,15,FALSE))</f>
        <v/>
      </c>
      <c r="HL27" s="91" t="str">
        <f>IF(ISNA(VLOOKUP(A27,Master!$A$7:AJ$233,20,FALSE)),"",VLOOKUP(A27,Master!$A$7:AJ$233,20,FALSE))</f>
        <v/>
      </c>
      <c r="HM27" s="91" t="str">
        <f>IF(ISNA(VLOOKUP(A27,Master!$BE$39:$CH$63,13,FALSE)),"",VLOOKUP(A27,Master!$BE$39:$CH$63,13,FALSE))</f>
        <v/>
      </c>
      <c r="HN27" s="91" t="str">
        <f>IF(ISNA(VLOOKUP(A27,Master!$A$7:AJ$233,25,FALSE)),"",VLOOKUP(A27,Master!$A$7:AJ$233,25,FALSE))</f>
        <v/>
      </c>
      <c r="HO27" s="91" t="str">
        <f>IF(ISNA(VLOOKUP(A27,Master!$A$7:AJ$233,30,FALSE)),"",VLOOKUP(A27,Master!$A$7:AJ$233,30,FALSE))</f>
        <v/>
      </c>
      <c r="HP27" s="91">
        <f>IF(ISNA(VLOOKUP(A27,Master!$A$7:AJ$233,9,FALSE)),"",VLOOKUP(A27,Master!$A$7:AJ$233,9,FALSE))</f>
        <v>0</v>
      </c>
      <c r="HQ27" s="91" t="str">
        <f>IF(ISNA(VLOOKUP(A27,Master!$A$7:AJ$233,16,FALSE)),"",VLOOKUP(A27,Master!$A$7:AJ$233,16,FALSE))</f>
        <v/>
      </c>
      <c r="HR27" s="91" t="str">
        <f>IF(ISNA(VLOOKUP(A27,Master!$A$7:AJ$233,16,FALSE)),"",VLOOKUP(A27,Master!$A$7:AJ$233,16,FALSE))</f>
        <v/>
      </c>
      <c r="HS27" s="91" t="str">
        <f>IF(ISNA(VLOOKUP(A27,Master!$A$7:AJ$233,21,FALSE)),"",VLOOKUP(A27,Master!$A$7:AJ$233,21,FALSE))</f>
        <v/>
      </c>
      <c r="HT27" s="91" t="str">
        <f>IF(ISNA(VLOOKUP(A27,Master!$A$7:AJ$233,26,FALSE)),"",VLOOKUP(A27,Master!$A$7:AJ$233,26,FALSE))</f>
        <v/>
      </c>
      <c r="HU27" s="91" t="str">
        <f>IF(ISNA(VLOOKUP(A27,Master!$A$7:AJ$233,26,FALSE)),"",VLOOKUP(A27,Master!$A$7:AJ$233,26,FALSE))</f>
        <v/>
      </c>
      <c r="HV27" s="91" t="str">
        <f>IF(ISNA(VLOOKUP(A27,Master!$A$7:AJ$233,31,FALSE)),"",VLOOKUP(A27,Master!$A$7:AJ$233,31,FALSE))</f>
        <v/>
      </c>
      <c r="HX27" s="42">
        <f t="shared" si="102"/>
        <v>19</v>
      </c>
      <c r="HY27" s="1" t="str">
        <f>IF(AND(HH27=Master!$BY$1),HI27,IF(AND(HH27=Master!$BY$2),HJ27,IF(AND(HH27=Master!$BY$3),HJ27,IF(AND(HH27=Master!$BY$4),HJ27,IF(AND(HH27=Master!$BY$5),HJ27,IF(AND(HH27=Master!$BY$6),HJ27,IF(AND(HH27=Master!$BY$7),HK27,IF(AND(HH27=Master!$BY$8),HL27,IF(AND(HH27=Master!$BY$9),HL27,IF(AND(HH27=Master!$BY$10),HL27,IF(AND(HH27=Master!$BY$11),HL27,IF(AND(HH27=Master!$BY$12),HL27,IF(AND(HH27=Master!$BY$13),HM27,IF(AND(HH27=Master!$BY$14),HM27,IF(AND(HH27=Master!$BY$15),HM27,IF(AND(HH27=Master!$BY$16),HM27,IF(AND(HH27=Master!$BY$17),HM27,IF(AND(HH27=Master!$BY$18),HM27,IF(AND(HH27=Master!$BY$19),HN27,HO27)))))))))))))))))))</f>
        <v/>
      </c>
      <c r="HZ27" s="1" t="str">
        <f>IF(AND(HH27=Master!$BY$1),HP27,IF(AND(HH27=Master!$BY$2),HQ27,IF(AND(HH27=Master!$BY$3),HQ27,IF(AND(HH27=Master!$BY$4),HQ27,IF(AND(HH27=Master!$BY$5),HQ27,IF(AND(HH27=Master!$BY$6),HQ27,IF(AND(HH27=Master!$BY$7),HR27,IF(AND(HH27=Master!$BY$8),HS27,IF(AND(HH27=Master!$BY$9),HS27,IF(AND(HH27=Master!$BY$10),HS27,IF(AND(HH27=Master!$BY$11),HS27,IF(AND(HH27=Master!$BY$12),HS27,IF(AND(HH27=Master!$BY$13),HT27,IF(AND(HH27=Master!$BY$14),HT27,IF(AND(HH27=Master!$BY$15),HT27,IF(AND(HH27=Master!$BY$16),HT27,IF(AND(HH27=Master!$BY$17),HT27,IF(AND(HH27=Master!$BY$18),HT27,IF(AND(HH27=Master!$BY$19),HU27,HV27)))))))))))))))))))</f>
        <v/>
      </c>
    </row>
    <row r="28" spans="1:234" ht="23.25" customHeight="1" thickTop="1" thickBot="1">
      <c r="A28" s="280">
        <f>IF(AND(Master!A26=""),"",Master!A26)</f>
        <v>20</v>
      </c>
      <c r="B28" s="280" t="str">
        <f>IF(AND(Master!B26=""),"",UPPER(Master!B26))</f>
        <v/>
      </c>
      <c r="C28" s="280" t="str">
        <f>IF(AND(Master!C26=""),"",UPPER(Master!C26))</f>
        <v/>
      </c>
      <c r="D28" s="280" t="str">
        <f>IF(AND(Master!D26=""),"",UPPER(Master!D26))</f>
        <v/>
      </c>
      <c r="E28" s="282" t="s">
        <v>178</v>
      </c>
      <c r="F28" s="297" t="str">
        <f>IF(AND(Master!E26=""),"",IF(ISNA(VLOOKUP(A28,Master!$A$7:AJ$233,5,FALSE)),"",VLOOKUP(A28,Master!$A$7:AJ$233,5,FALSE)))</f>
        <v/>
      </c>
      <c r="G28" s="73" t="str">
        <f t="shared" si="80"/>
        <v/>
      </c>
      <c r="H28" s="253" t="str">
        <f>IF(AND(Master!E26=""),"",IF(ISNA(VLOOKUP(A28,Master!$A$7:AJ$233,30,FALSE)),"",VLOOKUP(A28,Master!$A$7:AJ$233,30,FALSE)))</f>
        <v/>
      </c>
      <c r="I28" s="253" t="str">
        <f>IF(AND(Master!E26=""),"",IF(ISNA(VLOOKUP(A28,Master!$A$7:AJ$233,31,FALSE)),"",VLOOKUP(A28,Master!$A$7:AJ$233,31,FALSE)))</f>
        <v/>
      </c>
      <c r="J28" s="221" t="str">
        <f>IF(AND(Master!G26=""),"",IF(ISNA(VLOOKUP(A28,Master!$A$7:AJ$233,7,FALSE)),"",VLOOKUP(A28,Master!$A$7:AJ$233,7,FALSE)))</f>
        <v/>
      </c>
      <c r="K28" s="252" t="str">
        <f>IF(AND(Master!X26=""),"",IF(ISNA(VLOOKUP(A28,Master!$A$7:AJ$233,24,FALSE)),"",VLOOKUP(A28,Master!$A$7:AJ$233,24,FALSE)))</f>
        <v/>
      </c>
      <c r="L28" s="222" t="str">
        <f t="shared" si="81"/>
        <v/>
      </c>
      <c r="M28" s="222" t="str">
        <f t="shared" si="82"/>
        <v/>
      </c>
      <c r="N28" s="223" t="str">
        <f t="shared" si="83"/>
        <v/>
      </c>
      <c r="O28" s="216" t="str">
        <f t="shared" si="84"/>
        <v/>
      </c>
      <c r="P28" s="222" t="str">
        <f t="shared" si="85"/>
        <v/>
      </c>
      <c r="Q28" s="224" t="str">
        <f t="shared" si="86"/>
        <v/>
      </c>
      <c r="R28" s="222" t="str">
        <f t="shared" si="87"/>
        <v/>
      </c>
      <c r="S28" s="90"/>
      <c r="T28" s="90"/>
      <c r="U28" s="90"/>
      <c r="V28" s="90"/>
      <c r="W28" s="225" t="str">
        <f t="shared" si="88"/>
        <v/>
      </c>
      <c r="X28" s="221" t="str">
        <f t="shared" si="89"/>
        <v/>
      </c>
      <c r="Y28" s="89"/>
      <c r="Z28" s="89"/>
      <c r="AA28" s="89"/>
      <c r="AB28" s="89"/>
      <c r="AC28" s="89"/>
      <c r="AD28" s="89"/>
      <c r="AE28" s="221" t="str">
        <f t="shared" si="90"/>
        <v/>
      </c>
      <c r="AF28" s="226" t="str">
        <f t="shared" si="91"/>
        <v/>
      </c>
      <c r="AG28" s="227" t="str">
        <f t="shared" si="92"/>
        <v/>
      </c>
      <c r="AH28" s="227" t="str">
        <f t="shared" si="103"/>
        <v/>
      </c>
      <c r="AI28" s="227" t="str">
        <f t="shared" si="104"/>
        <v/>
      </c>
      <c r="AJ28" s="227" t="str">
        <f>IF(AND(Master!AG26=""),"",Master!AG26)</f>
        <v/>
      </c>
      <c r="AK28" s="292" t="str">
        <f>IF(AND(Master!L26=""),"",Master!L26)</f>
        <v/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Y28" s="1" t="s">
        <v>188</v>
      </c>
      <c r="BC28" s="1" t="str">
        <f t="shared" si="93"/>
        <v/>
      </c>
      <c r="BD28" s="1" t="str">
        <f t="shared" si="94"/>
        <v/>
      </c>
      <c r="BE28" s="91"/>
      <c r="BF28" s="91"/>
      <c r="BG28" s="91"/>
      <c r="BH28" s="91"/>
      <c r="BI28" s="91"/>
      <c r="BJ28" s="98" t="str">
        <f>DQ8</f>
        <v/>
      </c>
      <c r="BK28" s="91">
        <f t="shared" si="0"/>
        <v>107500</v>
      </c>
      <c r="BL28" s="91"/>
      <c r="BM28" s="91">
        <f t="shared" si="1"/>
        <v>107500</v>
      </c>
      <c r="BN28" s="91">
        <f t="shared" si="2"/>
        <v>101700</v>
      </c>
      <c r="BO28" s="91"/>
      <c r="BP28" s="91">
        <f t="shared" si="3"/>
        <v>101700</v>
      </c>
      <c r="BQ28" s="91">
        <f t="shared" si="4"/>
        <v>101700</v>
      </c>
      <c r="BR28" s="91"/>
      <c r="BS28" s="91">
        <f t="shared" si="5"/>
        <v>101700</v>
      </c>
      <c r="BT28" s="91">
        <f t="shared" si="6"/>
        <v>84900</v>
      </c>
      <c r="BU28" s="91"/>
      <c r="BV28" s="91">
        <f t="shared" si="7"/>
        <v>84900</v>
      </c>
      <c r="BW28" s="91">
        <f t="shared" si="8"/>
        <v>72400</v>
      </c>
      <c r="BX28" s="91"/>
      <c r="BY28" s="91">
        <f t="shared" si="9"/>
        <v>72400</v>
      </c>
      <c r="BZ28" s="91">
        <f t="shared" si="10"/>
        <v>101700</v>
      </c>
      <c r="CA28" s="91"/>
      <c r="CB28" s="91">
        <f t="shared" si="11"/>
        <v>101700</v>
      </c>
      <c r="CC28" s="91">
        <f t="shared" si="12"/>
        <v>101700</v>
      </c>
      <c r="CD28" s="91"/>
      <c r="CE28" s="91">
        <f t="shared" si="13"/>
        <v>101700</v>
      </c>
      <c r="CF28" s="91">
        <f t="shared" si="14"/>
        <v>84900</v>
      </c>
      <c r="CG28" s="91"/>
      <c r="CH28" s="91">
        <f t="shared" si="15"/>
        <v>84900</v>
      </c>
      <c r="CI28" s="91">
        <f t="shared" si="16"/>
        <v>84900</v>
      </c>
      <c r="CJ28" s="91"/>
      <c r="CK28" s="91">
        <f t="shared" si="17"/>
        <v>84900</v>
      </c>
      <c r="CL28" s="91">
        <f t="shared" si="18"/>
        <v>39800</v>
      </c>
      <c r="CM28" s="91"/>
      <c r="CN28" s="91">
        <f t="shared" si="19"/>
        <v>39800</v>
      </c>
      <c r="CO28" s="91">
        <f t="shared" si="20"/>
        <v>72400</v>
      </c>
      <c r="CP28" s="91"/>
      <c r="CQ28" s="91">
        <f t="shared" si="21"/>
        <v>72400</v>
      </c>
      <c r="CR28" s="91">
        <f t="shared" si="22"/>
        <v>101700</v>
      </c>
      <c r="CS28" s="91"/>
      <c r="CT28" s="91">
        <f t="shared" si="23"/>
        <v>101700</v>
      </c>
      <c r="CU28" s="91" t="str">
        <f t="shared" si="24"/>
        <v/>
      </c>
      <c r="CV28" s="91"/>
      <c r="CW28" s="91" t="str">
        <f t="shared" si="25"/>
        <v/>
      </c>
      <c r="CX28" s="91" t="str">
        <f t="shared" si="26"/>
        <v/>
      </c>
      <c r="CY28" s="91"/>
      <c r="CZ28" s="91" t="str">
        <f t="shared" si="27"/>
        <v/>
      </c>
      <c r="DA28" s="91" t="str">
        <f t="shared" si="28"/>
        <v/>
      </c>
      <c r="DB28" s="91"/>
      <c r="DC28" s="91" t="str">
        <f t="shared" si="29"/>
        <v/>
      </c>
      <c r="DD28" s="91" t="str">
        <f t="shared" si="30"/>
        <v/>
      </c>
      <c r="DE28" s="91"/>
      <c r="DF28" s="91" t="str">
        <f t="shared" si="31"/>
        <v/>
      </c>
      <c r="DG28" s="91" t="str">
        <f t="shared" si="32"/>
        <v/>
      </c>
      <c r="DH28" s="91"/>
      <c r="DI28" s="91" t="str">
        <f t="shared" si="33"/>
        <v/>
      </c>
      <c r="DJ28" s="91" t="str">
        <f t="shared" si="34"/>
        <v/>
      </c>
      <c r="DK28" s="91"/>
      <c r="DL28" s="91" t="str">
        <f t="shared" si="35"/>
        <v/>
      </c>
      <c r="DM28" s="91" t="str">
        <f t="shared" si="36"/>
        <v/>
      </c>
      <c r="DN28" s="91"/>
      <c r="DO28" s="91" t="str">
        <f t="shared" si="37"/>
        <v/>
      </c>
      <c r="DP28" s="91" t="str">
        <f t="shared" si="38"/>
        <v/>
      </c>
      <c r="DQ28" s="91"/>
      <c r="DR28" s="91" t="str">
        <f t="shared" si="39"/>
        <v/>
      </c>
      <c r="DS28" s="91" t="str">
        <f t="shared" si="40"/>
        <v/>
      </c>
      <c r="DT28" s="91"/>
      <c r="DU28" s="91" t="str">
        <f t="shared" si="41"/>
        <v/>
      </c>
      <c r="DV28" s="91" t="str">
        <f t="shared" si="42"/>
        <v/>
      </c>
      <c r="DW28" s="91"/>
      <c r="DX28" s="91" t="str">
        <f t="shared" si="43"/>
        <v/>
      </c>
      <c r="DY28" s="91" t="str">
        <f t="shared" si="44"/>
        <v/>
      </c>
      <c r="DZ28" s="91"/>
      <c r="EA28" s="91" t="str">
        <f t="shared" si="45"/>
        <v/>
      </c>
      <c r="EB28" s="91" t="str">
        <f t="shared" si="46"/>
        <v/>
      </c>
      <c r="EC28" s="91"/>
      <c r="ED28" s="91" t="str">
        <f t="shared" si="47"/>
        <v/>
      </c>
      <c r="EE28" s="91" t="str">
        <f t="shared" si="48"/>
        <v/>
      </c>
      <c r="EF28" s="91"/>
      <c r="EG28" s="91" t="str">
        <f t="shared" si="49"/>
        <v/>
      </c>
      <c r="EH28" s="91">
        <f t="shared" si="50"/>
        <v>0</v>
      </c>
      <c r="EI28" s="91"/>
      <c r="EJ28" s="91">
        <f t="shared" si="51"/>
        <v>0</v>
      </c>
      <c r="EK28" s="91">
        <f t="shared" si="52"/>
        <v>0</v>
      </c>
      <c r="EL28" s="91"/>
      <c r="EM28" s="91">
        <f t="shared" si="53"/>
        <v>0</v>
      </c>
      <c r="EN28" s="91">
        <f t="shared" si="54"/>
        <v>0</v>
      </c>
      <c r="EO28" s="91"/>
      <c r="EP28" s="91">
        <f t="shared" si="55"/>
        <v>0</v>
      </c>
      <c r="EQ28" s="91">
        <f t="shared" si="56"/>
        <v>0</v>
      </c>
      <c r="ER28" s="91"/>
      <c r="ES28" s="91">
        <f t="shared" si="57"/>
        <v>0</v>
      </c>
      <c r="ET28" s="91">
        <f t="shared" si="58"/>
        <v>0</v>
      </c>
      <c r="EU28" s="91"/>
      <c r="EV28" s="91">
        <f t="shared" si="59"/>
        <v>0</v>
      </c>
      <c r="EW28" s="91">
        <f t="shared" si="60"/>
        <v>0</v>
      </c>
      <c r="EX28" s="91"/>
      <c r="EY28" s="91">
        <f t="shared" si="61"/>
        <v>0</v>
      </c>
      <c r="EZ28" s="91">
        <f t="shared" si="62"/>
        <v>0</v>
      </c>
      <c r="FA28" s="91"/>
      <c r="FB28" s="91">
        <f t="shared" si="63"/>
        <v>0</v>
      </c>
      <c r="FC28" s="91">
        <f t="shared" si="64"/>
        <v>0</v>
      </c>
      <c r="FD28" s="91"/>
      <c r="FE28" s="91">
        <f t="shared" si="65"/>
        <v>0</v>
      </c>
      <c r="FF28" s="91">
        <f t="shared" si="66"/>
        <v>0</v>
      </c>
      <c r="FG28" s="91"/>
      <c r="FH28" s="91">
        <f t="shared" si="67"/>
        <v>0</v>
      </c>
      <c r="FI28" s="91">
        <f t="shared" si="68"/>
        <v>0</v>
      </c>
      <c r="FJ28" s="91"/>
      <c r="FK28" s="91">
        <f t="shared" si="69"/>
        <v>0</v>
      </c>
      <c r="FL28" s="91">
        <f t="shared" si="70"/>
        <v>0</v>
      </c>
      <c r="FM28" s="91"/>
      <c r="FN28" s="91">
        <f t="shared" si="71"/>
        <v>0</v>
      </c>
      <c r="FO28" s="91">
        <f t="shared" si="72"/>
        <v>0</v>
      </c>
      <c r="FP28" s="91"/>
      <c r="FQ28" s="91">
        <f t="shared" si="73"/>
        <v>0</v>
      </c>
      <c r="FR28" s="91">
        <f t="shared" si="74"/>
        <v>0</v>
      </c>
      <c r="FS28" s="91"/>
      <c r="FT28" s="91">
        <f t="shared" si="75"/>
        <v>0</v>
      </c>
      <c r="FU28" s="91">
        <f t="shared" si="76"/>
        <v>0</v>
      </c>
      <c r="FV28" s="91"/>
      <c r="FW28" s="91">
        <f t="shared" si="77"/>
        <v>0</v>
      </c>
      <c r="FX28" s="42"/>
      <c r="FY28" s="42"/>
      <c r="FZ28" s="42"/>
      <c r="GA28" s="42"/>
      <c r="GB28" s="1">
        <f t="shared" si="78"/>
        <v>107500</v>
      </c>
      <c r="GD28" s="1">
        <f t="shared" si="79"/>
        <v>107500</v>
      </c>
      <c r="GF28" s="30">
        <v>72400</v>
      </c>
      <c r="GG28" s="35">
        <v>84900</v>
      </c>
      <c r="GH28" s="31">
        <v>64600</v>
      </c>
      <c r="GI28" s="37">
        <v>101700</v>
      </c>
      <c r="GJ28" s="31">
        <v>34000</v>
      </c>
      <c r="GK28" s="31">
        <v>34300</v>
      </c>
      <c r="GL28" s="14">
        <v>35000</v>
      </c>
      <c r="GM28" s="15">
        <v>36800</v>
      </c>
      <c r="GN28" s="14">
        <v>39800</v>
      </c>
      <c r="GO28" s="16">
        <v>41100</v>
      </c>
      <c r="GP28" s="17">
        <v>43300</v>
      </c>
      <c r="GQ28" s="18">
        <v>50400</v>
      </c>
      <c r="GR28" s="18">
        <v>55100</v>
      </c>
      <c r="GS28" s="26">
        <v>107500</v>
      </c>
      <c r="GT28" s="26">
        <v>116200</v>
      </c>
      <c r="GU28" s="15">
        <v>128800</v>
      </c>
      <c r="GV28" s="15">
        <v>135800</v>
      </c>
      <c r="GW28" s="15">
        <v>144100</v>
      </c>
      <c r="GX28" s="15">
        <v>152900</v>
      </c>
      <c r="GY28" s="15">
        <v>170400</v>
      </c>
      <c r="GZ28" s="3"/>
      <c r="HA28" s="3"/>
      <c r="HB28" s="3"/>
      <c r="HC28" s="3"/>
      <c r="HE28" s="50" t="str">
        <f t="shared" si="99"/>
        <v/>
      </c>
      <c r="HF28" s="50" t="str">
        <f t="shared" si="100"/>
        <v/>
      </c>
      <c r="HG28" s="50" t="str">
        <f t="shared" si="101"/>
        <v/>
      </c>
      <c r="HH28" s="201" t="str">
        <f>IF(AND(Master!K26=""),"",Master!K26)</f>
        <v/>
      </c>
      <c r="HI28" s="91">
        <f>IF(ISNA(VLOOKUP(A28,Master!$A$7:AJ$233,8,FALSE)),"",VLOOKUP(A28,Master!$A$7:AJ$233,8,FALSE))</f>
        <v>0</v>
      </c>
      <c r="HJ28" s="91" t="str">
        <f>IF(ISNA(VLOOKUP(A28,Master!$BE$39:$CH$63,5,FALSE)),"",VLOOKUP(A28,Master!$BE$39:$CH$63,5,FALSE))</f>
        <v/>
      </c>
      <c r="HK28" s="91" t="str">
        <f>IF(ISNA(VLOOKUP(A28,Master!$A$7:AJ$233,15,FALSE)),"",VLOOKUP(A28,Master!$A$7:AJ$233,15,FALSE))</f>
        <v/>
      </c>
      <c r="HL28" s="91" t="str">
        <f>IF(ISNA(VLOOKUP(A28,Master!$A$7:AJ$233,20,FALSE)),"",VLOOKUP(A28,Master!$A$7:AJ$233,20,FALSE))</f>
        <v/>
      </c>
      <c r="HM28" s="91" t="str">
        <f>IF(ISNA(VLOOKUP(A28,Master!$BE$39:$CH$63,13,FALSE)),"",VLOOKUP(A28,Master!$BE$39:$CH$63,13,FALSE))</f>
        <v/>
      </c>
      <c r="HN28" s="91" t="str">
        <f>IF(ISNA(VLOOKUP(A28,Master!$A$7:AJ$233,25,FALSE)),"",VLOOKUP(A28,Master!$A$7:AJ$233,25,FALSE))</f>
        <v/>
      </c>
      <c r="HO28" s="91" t="str">
        <f>IF(ISNA(VLOOKUP(A28,Master!$A$7:AJ$233,30,FALSE)),"",VLOOKUP(A28,Master!$A$7:AJ$233,30,FALSE))</f>
        <v/>
      </c>
      <c r="HP28" s="91">
        <f>IF(ISNA(VLOOKUP(A28,Master!$A$7:AJ$233,9,FALSE)),"",VLOOKUP(A28,Master!$A$7:AJ$233,9,FALSE))</f>
        <v>0</v>
      </c>
      <c r="HQ28" s="91" t="str">
        <f>IF(ISNA(VLOOKUP(A28,Master!$A$7:AJ$233,16,FALSE)),"",VLOOKUP(A28,Master!$A$7:AJ$233,16,FALSE))</f>
        <v/>
      </c>
      <c r="HR28" s="91" t="str">
        <f>IF(ISNA(VLOOKUP(A28,Master!$A$7:AJ$233,16,FALSE)),"",VLOOKUP(A28,Master!$A$7:AJ$233,16,FALSE))</f>
        <v/>
      </c>
      <c r="HS28" s="91" t="str">
        <f>IF(ISNA(VLOOKUP(A28,Master!$A$7:AJ$233,21,FALSE)),"",VLOOKUP(A28,Master!$A$7:AJ$233,21,FALSE))</f>
        <v/>
      </c>
      <c r="HT28" s="91" t="str">
        <f>IF(ISNA(VLOOKUP(A28,Master!$A$7:AJ$233,26,FALSE)),"",VLOOKUP(A28,Master!$A$7:AJ$233,26,FALSE))</f>
        <v/>
      </c>
      <c r="HU28" s="91" t="str">
        <f>IF(ISNA(VLOOKUP(A28,Master!$A$7:AJ$233,26,FALSE)),"",VLOOKUP(A28,Master!$A$7:AJ$233,26,FALSE))</f>
        <v/>
      </c>
      <c r="HV28" s="91" t="str">
        <f>IF(ISNA(VLOOKUP(A28,Master!$A$7:AJ$233,31,FALSE)),"",VLOOKUP(A28,Master!$A$7:AJ$233,31,FALSE))</f>
        <v/>
      </c>
      <c r="HX28" s="42">
        <f t="shared" si="102"/>
        <v>20</v>
      </c>
      <c r="HY28" s="1" t="str">
        <f>IF(AND(HH28=Master!$BY$1),HI28,IF(AND(HH28=Master!$BY$2),HJ28,IF(AND(HH28=Master!$BY$3),HJ28,IF(AND(HH28=Master!$BY$4),HJ28,IF(AND(HH28=Master!$BY$5),HJ28,IF(AND(HH28=Master!$BY$6),HJ28,IF(AND(HH28=Master!$BY$7),HK28,IF(AND(HH28=Master!$BY$8),HL28,IF(AND(HH28=Master!$BY$9),HL28,IF(AND(HH28=Master!$BY$10),HL28,IF(AND(HH28=Master!$BY$11),HL28,IF(AND(HH28=Master!$BY$12),HL28,IF(AND(HH28=Master!$BY$13),HM28,IF(AND(HH28=Master!$BY$14),HM28,IF(AND(HH28=Master!$BY$15),HM28,IF(AND(HH28=Master!$BY$16),HM28,IF(AND(HH28=Master!$BY$17),HM28,IF(AND(HH28=Master!$BY$18),HM28,IF(AND(HH28=Master!$BY$19),HN28,HO28)))))))))))))))))))</f>
        <v/>
      </c>
      <c r="HZ28" s="1" t="str">
        <f>IF(AND(HH28=Master!$BY$1),HP28,IF(AND(HH28=Master!$BY$2),HQ28,IF(AND(HH28=Master!$BY$3),HQ28,IF(AND(HH28=Master!$BY$4),HQ28,IF(AND(HH28=Master!$BY$5),HQ28,IF(AND(HH28=Master!$BY$6),HQ28,IF(AND(HH28=Master!$BY$7),HR28,IF(AND(HH28=Master!$BY$8),HS28,IF(AND(HH28=Master!$BY$9),HS28,IF(AND(HH28=Master!$BY$10),HS28,IF(AND(HH28=Master!$BY$11),HS28,IF(AND(HH28=Master!$BY$12),HS28,IF(AND(HH28=Master!$BY$13),HT28,IF(AND(HH28=Master!$BY$14),HT28,IF(AND(HH28=Master!$BY$15),HT28,IF(AND(HH28=Master!$BY$16),HT28,IF(AND(HH28=Master!$BY$17),HT28,IF(AND(HH28=Master!$BY$18),HT28,IF(AND(HH28=Master!$BY$19),HU28,HV28)))))))))))))))))))</f>
        <v/>
      </c>
    </row>
    <row r="29" spans="1:234" ht="23.25" customHeight="1" thickTop="1" thickBot="1">
      <c r="A29" s="280">
        <f>IF(AND(Master!A27=""),"",Master!A27)</f>
        <v>21</v>
      </c>
      <c r="B29" s="280" t="str">
        <f>IF(AND(Master!B27=""),"",UPPER(Master!B27))</f>
        <v/>
      </c>
      <c r="C29" s="280" t="str">
        <f>IF(AND(Master!C27=""),"",UPPER(Master!C27))</f>
        <v/>
      </c>
      <c r="D29" s="280" t="str">
        <f>IF(AND(Master!D27=""),"",UPPER(Master!D27))</f>
        <v/>
      </c>
      <c r="E29" s="282" t="s">
        <v>178</v>
      </c>
      <c r="F29" s="297" t="str">
        <f>IF(AND(Master!E27=""),"",IF(ISNA(VLOOKUP(A29,Master!$A$7:AJ$233,5,FALSE)),"",VLOOKUP(A29,Master!$A$7:AJ$233,5,FALSE)))</f>
        <v/>
      </c>
      <c r="G29" s="73" t="str">
        <f t="shared" si="80"/>
        <v/>
      </c>
      <c r="H29" s="253" t="str">
        <f>IF(AND(Master!E27=""),"",IF(ISNA(VLOOKUP(A29,Master!$A$7:AJ$233,30,FALSE)),"",VLOOKUP(A29,Master!$A$7:AJ$233,30,FALSE)))</f>
        <v/>
      </c>
      <c r="I29" s="253" t="str">
        <f>IF(AND(Master!E27=""),"",IF(ISNA(VLOOKUP(A29,Master!$A$7:AJ$233,31,FALSE)),"",VLOOKUP(A29,Master!$A$7:AJ$233,31,FALSE)))</f>
        <v/>
      </c>
      <c r="J29" s="221" t="str">
        <f>IF(AND(Master!G27=""),"",IF(ISNA(VLOOKUP(A29,Master!$A$7:AJ$233,7,FALSE)),"",VLOOKUP(A29,Master!$A$7:AJ$233,7,FALSE)))</f>
        <v/>
      </c>
      <c r="K29" s="252" t="str">
        <f>IF(AND(Master!X27=""),"",IF(ISNA(VLOOKUP(A29,Master!$A$7:AJ$233,24,FALSE)),"",VLOOKUP(A29,Master!$A$7:AJ$233,24,FALSE)))</f>
        <v/>
      </c>
      <c r="L29" s="222" t="str">
        <f t="shared" si="81"/>
        <v/>
      </c>
      <c r="M29" s="222" t="str">
        <f t="shared" si="82"/>
        <v/>
      </c>
      <c r="N29" s="223" t="str">
        <f t="shared" si="83"/>
        <v/>
      </c>
      <c r="O29" s="216" t="str">
        <f t="shared" si="84"/>
        <v/>
      </c>
      <c r="P29" s="222" t="str">
        <f t="shared" si="85"/>
        <v/>
      </c>
      <c r="Q29" s="224" t="str">
        <f t="shared" si="86"/>
        <v/>
      </c>
      <c r="R29" s="222" t="str">
        <f t="shared" si="87"/>
        <v/>
      </c>
      <c r="S29" s="90"/>
      <c r="T29" s="90"/>
      <c r="U29" s="90"/>
      <c r="V29" s="90"/>
      <c r="W29" s="225" t="str">
        <f t="shared" si="88"/>
        <v/>
      </c>
      <c r="X29" s="221" t="str">
        <f t="shared" si="89"/>
        <v/>
      </c>
      <c r="Y29" s="89"/>
      <c r="Z29" s="89"/>
      <c r="AA29" s="89"/>
      <c r="AB29" s="89"/>
      <c r="AC29" s="89"/>
      <c r="AD29" s="89"/>
      <c r="AE29" s="221" t="str">
        <f t="shared" si="90"/>
        <v/>
      </c>
      <c r="AF29" s="226" t="str">
        <f t="shared" si="91"/>
        <v/>
      </c>
      <c r="AG29" s="227" t="str">
        <f t="shared" si="92"/>
        <v/>
      </c>
      <c r="AH29" s="227" t="str">
        <f t="shared" si="103"/>
        <v/>
      </c>
      <c r="AI29" s="227" t="str">
        <f t="shared" si="104"/>
        <v/>
      </c>
      <c r="AJ29" s="227" t="str">
        <f>IF(AND(Master!AG27=""),"",Master!AG27)</f>
        <v/>
      </c>
      <c r="AK29" s="292" t="str">
        <f>IF(AND(Master!L27=""),"",Master!L27)</f>
        <v/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Y29" s="1" t="s">
        <v>194</v>
      </c>
      <c r="BC29" s="1" t="str">
        <f t="shared" si="93"/>
        <v/>
      </c>
      <c r="BD29" s="1" t="str">
        <f t="shared" si="94"/>
        <v/>
      </c>
      <c r="BE29" s="91"/>
      <c r="BF29" s="91"/>
      <c r="BG29" s="91"/>
      <c r="BH29" s="91"/>
      <c r="BI29" s="91"/>
      <c r="BJ29" s="98" t="str">
        <f>DT8</f>
        <v/>
      </c>
      <c r="BK29" s="91">
        <f t="shared" si="0"/>
        <v>110700</v>
      </c>
      <c r="BL29" s="91"/>
      <c r="BM29" s="91">
        <f t="shared" si="1"/>
        <v>110700</v>
      </c>
      <c r="BN29" s="91">
        <f t="shared" si="2"/>
        <v>104800</v>
      </c>
      <c r="BO29" s="91"/>
      <c r="BP29" s="91">
        <f t="shared" si="3"/>
        <v>104800</v>
      </c>
      <c r="BQ29" s="91">
        <f t="shared" si="4"/>
        <v>104800</v>
      </c>
      <c r="BR29" s="91"/>
      <c r="BS29" s="91">
        <f t="shared" si="5"/>
        <v>104800</v>
      </c>
      <c r="BT29" s="91">
        <f t="shared" si="6"/>
        <v>87400</v>
      </c>
      <c r="BU29" s="91"/>
      <c r="BV29" s="91">
        <f t="shared" si="7"/>
        <v>87400</v>
      </c>
      <c r="BW29" s="91">
        <f t="shared" si="8"/>
        <v>74600</v>
      </c>
      <c r="BX29" s="91"/>
      <c r="BY29" s="91">
        <f t="shared" si="9"/>
        <v>74600</v>
      </c>
      <c r="BZ29" s="91">
        <f t="shared" si="10"/>
        <v>104800</v>
      </c>
      <c r="CA29" s="91"/>
      <c r="CB29" s="91">
        <f t="shared" si="11"/>
        <v>104800</v>
      </c>
      <c r="CC29" s="91">
        <f t="shared" si="12"/>
        <v>104800</v>
      </c>
      <c r="CD29" s="91"/>
      <c r="CE29" s="91">
        <f t="shared" si="13"/>
        <v>104800</v>
      </c>
      <c r="CF29" s="91">
        <f t="shared" si="14"/>
        <v>87400</v>
      </c>
      <c r="CG29" s="91"/>
      <c r="CH29" s="91">
        <f t="shared" si="15"/>
        <v>87400</v>
      </c>
      <c r="CI29" s="91">
        <f t="shared" si="16"/>
        <v>87400</v>
      </c>
      <c r="CJ29" s="91"/>
      <c r="CK29" s="91">
        <f t="shared" si="17"/>
        <v>87400</v>
      </c>
      <c r="CL29" s="91">
        <f t="shared" si="18"/>
        <v>41000</v>
      </c>
      <c r="CM29" s="91"/>
      <c r="CN29" s="91">
        <f t="shared" si="19"/>
        <v>41000</v>
      </c>
      <c r="CO29" s="91">
        <f t="shared" si="20"/>
        <v>74600</v>
      </c>
      <c r="CP29" s="91"/>
      <c r="CQ29" s="91">
        <f t="shared" si="21"/>
        <v>74600</v>
      </c>
      <c r="CR29" s="91">
        <f t="shared" si="22"/>
        <v>104800</v>
      </c>
      <c r="CS29" s="91"/>
      <c r="CT29" s="91">
        <f t="shared" si="23"/>
        <v>104800</v>
      </c>
      <c r="CU29" s="91" t="str">
        <f t="shared" si="24"/>
        <v/>
      </c>
      <c r="CV29" s="91"/>
      <c r="CW29" s="91" t="str">
        <f t="shared" si="25"/>
        <v/>
      </c>
      <c r="CX29" s="91" t="str">
        <f t="shared" si="26"/>
        <v/>
      </c>
      <c r="CY29" s="91"/>
      <c r="CZ29" s="91" t="str">
        <f t="shared" si="27"/>
        <v/>
      </c>
      <c r="DA29" s="91" t="str">
        <f t="shared" si="28"/>
        <v/>
      </c>
      <c r="DB29" s="91"/>
      <c r="DC29" s="91" t="str">
        <f t="shared" si="29"/>
        <v/>
      </c>
      <c r="DD29" s="91" t="str">
        <f t="shared" si="30"/>
        <v/>
      </c>
      <c r="DE29" s="91"/>
      <c r="DF29" s="91" t="str">
        <f t="shared" si="31"/>
        <v/>
      </c>
      <c r="DG29" s="91" t="str">
        <f t="shared" si="32"/>
        <v/>
      </c>
      <c r="DH29" s="91"/>
      <c r="DI29" s="91" t="str">
        <f t="shared" si="33"/>
        <v/>
      </c>
      <c r="DJ29" s="91" t="str">
        <f t="shared" si="34"/>
        <v/>
      </c>
      <c r="DK29" s="91"/>
      <c r="DL29" s="91" t="str">
        <f t="shared" si="35"/>
        <v/>
      </c>
      <c r="DM29" s="91" t="str">
        <f t="shared" si="36"/>
        <v/>
      </c>
      <c r="DN29" s="91"/>
      <c r="DO29" s="91" t="str">
        <f t="shared" si="37"/>
        <v/>
      </c>
      <c r="DP29" s="91" t="str">
        <f t="shared" si="38"/>
        <v/>
      </c>
      <c r="DQ29" s="91"/>
      <c r="DR29" s="91" t="str">
        <f t="shared" si="39"/>
        <v/>
      </c>
      <c r="DS29" s="91" t="str">
        <f t="shared" si="40"/>
        <v/>
      </c>
      <c r="DT29" s="91"/>
      <c r="DU29" s="91" t="str">
        <f t="shared" si="41"/>
        <v/>
      </c>
      <c r="DV29" s="91" t="str">
        <f t="shared" si="42"/>
        <v/>
      </c>
      <c r="DW29" s="91"/>
      <c r="DX29" s="91" t="str">
        <f t="shared" si="43"/>
        <v/>
      </c>
      <c r="DY29" s="91" t="str">
        <f t="shared" si="44"/>
        <v/>
      </c>
      <c r="DZ29" s="91"/>
      <c r="EA29" s="91" t="str">
        <f t="shared" si="45"/>
        <v/>
      </c>
      <c r="EB29" s="91" t="str">
        <f t="shared" si="46"/>
        <v/>
      </c>
      <c r="EC29" s="91"/>
      <c r="ED29" s="91" t="str">
        <f t="shared" si="47"/>
        <v/>
      </c>
      <c r="EE29" s="91" t="str">
        <f t="shared" si="48"/>
        <v/>
      </c>
      <c r="EF29" s="91"/>
      <c r="EG29" s="91" t="str">
        <f t="shared" si="49"/>
        <v/>
      </c>
      <c r="EH29" s="91">
        <f t="shared" si="50"/>
        <v>0</v>
      </c>
      <c r="EI29" s="91"/>
      <c r="EJ29" s="91">
        <f t="shared" si="51"/>
        <v>0</v>
      </c>
      <c r="EK29" s="91">
        <f t="shared" si="52"/>
        <v>0</v>
      </c>
      <c r="EL29" s="91"/>
      <c r="EM29" s="91">
        <f t="shared" si="53"/>
        <v>0</v>
      </c>
      <c r="EN29" s="91">
        <f t="shared" si="54"/>
        <v>0</v>
      </c>
      <c r="EO29" s="91"/>
      <c r="EP29" s="91">
        <f t="shared" si="55"/>
        <v>0</v>
      </c>
      <c r="EQ29" s="91">
        <f t="shared" si="56"/>
        <v>0</v>
      </c>
      <c r="ER29" s="91"/>
      <c r="ES29" s="91">
        <f t="shared" si="57"/>
        <v>0</v>
      </c>
      <c r="ET29" s="91">
        <f t="shared" si="58"/>
        <v>0</v>
      </c>
      <c r="EU29" s="91"/>
      <c r="EV29" s="91">
        <f t="shared" si="59"/>
        <v>0</v>
      </c>
      <c r="EW29" s="91">
        <f t="shared" si="60"/>
        <v>0</v>
      </c>
      <c r="EX29" s="91"/>
      <c r="EY29" s="91">
        <f t="shared" si="61"/>
        <v>0</v>
      </c>
      <c r="EZ29" s="91">
        <f t="shared" si="62"/>
        <v>0</v>
      </c>
      <c r="FA29" s="91"/>
      <c r="FB29" s="91">
        <f t="shared" si="63"/>
        <v>0</v>
      </c>
      <c r="FC29" s="91">
        <f t="shared" si="64"/>
        <v>0</v>
      </c>
      <c r="FD29" s="91"/>
      <c r="FE29" s="91">
        <f t="shared" si="65"/>
        <v>0</v>
      </c>
      <c r="FF29" s="91">
        <f t="shared" si="66"/>
        <v>0</v>
      </c>
      <c r="FG29" s="91"/>
      <c r="FH29" s="91">
        <f t="shared" si="67"/>
        <v>0</v>
      </c>
      <c r="FI29" s="91">
        <f t="shared" si="68"/>
        <v>0</v>
      </c>
      <c r="FJ29" s="91"/>
      <c r="FK29" s="91">
        <f t="shared" si="69"/>
        <v>0</v>
      </c>
      <c r="FL29" s="91">
        <f t="shared" si="70"/>
        <v>0</v>
      </c>
      <c r="FM29" s="91"/>
      <c r="FN29" s="91">
        <f t="shared" si="71"/>
        <v>0</v>
      </c>
      <c r="FO29" s="91">
        <f t="shared" si="72"/>
        <v>0</v>
      </c>
      <c r="FP29" s="91"/>
      <c r="FQ29" s="91">
        <f t="shared" si="73"/>
        <v>0</v>
      </c>
      <c r="FR29" s="91">
        <f t="shared" si="74"/>
        <v>0</v>
      </c>
      <c r="FS29" s="91"/>
      <c r="FT29" s="91">
        <f t="shared" si="75"/>
        <v>0</v>
      </c>
      <c r="FU29" s="91">
        <f t="shared" si="76"/>
        <v>0</v>
      </c>
      <c r="FV29" s="91"/>
      <c r="FW29" s="91">
        <f t="shared" si="77"/>
        <v>0</v>
      </c>
      <c r="FX29" s="42"/>
      <c r="FY29" s="42"/>
      <c r="FZ29" s="42"/>
      <c r="GA29" s="42"/>
      <c r="GB29" s="1">
        <f t="shared" si="78"/>
        <v>110700</v>
      </c>
      <c r="GD29" s="1">
        <f t="shared" si="79"/>
        <v>110700</v>
      </c>
      <c r="GF29" s="31">
        <v>74600</v>
      </c>
      <c r="GG29" s="35">
        <v>87400</v>
      </c>
      <c r="GH29" s="31">
        <v>66500</v>
      </c>
      <c r="GI29" s="37">
        <v>104800</v>
      </c>
      <c r="GJ29" s="31">
        <v>35000</v>
      </c>
      <c r="GK29" s="31">
        <v>35300</v>
      </c>
      <c r="GL29" s="14">
        <v>36100</v>
      </c>
      <c r="GM29" s="14">
        <v>37900</v>
      </c>
      <c r="GN29" s="19">
        <v>41000</v>
      </c>
      <c r="GO29" s="22">
        <v>42300</v>
      </c>
      <c r="GP29" s="17">
        <v>44400</v>
      </c>
      <c r="GQ29" s="23">
        <v>51900</v>
      </c>
      <c r="GR29" s="23">
        <v>56800</v>
      </c>
      <c r="GS29" s="15">
        <v>110700</v>
      </c>
      <c r="GT29" s="15">
        <v>119700</v>
      </c>
      <c r="GU29" s="26">
        <v>132700</v>
      </c>
      <c r="GV29" s="26">
        <v>139900</v>
      </c>
      <c r="GW29" s="26">
        <v>148400</v>
      </c>
      <c r="GX29" s="15">
        <v>157500</v>
      </c>
      <c r="GY29" s="15">
        <v>175500</v>
      </c>
      <c r="GZ29" s="3"/>
      <c r="HA29" s="3"/>
      <c r="HB29" s="3"/>
      <c r="HC29" s="3"/>
      <c r="HE29" s="50" t="str">
        <f t="shared" si="99"/>
        <v/>
      </c>
      <c r="HF29" s="50" t="str">
        <f t="shared" si="100"/>
        <v/>
      </c>
      <c r="HG29" s="50" t="str">
        <f t="shared" si="101"/>
        <v/>
      </c>
      <c r="HH29" s="201" t="str">
        <f>IF(AND(Master!K27=""),"",Master!K27)</f>
        <v/>
      </c>
      <c r="HI29" s="91">
        <f>IF(ISNA(VLOOKUP(A29,Master!$A$7:AJ$233,8,FALSE)),"",VLOOKUP(A29,Master!$A$7:AJ$233,8,FALSE))</f>
        <v>0</v>
      </c>
      <c r="HJ29" s="91" t="str">
        <f>IF(ISNA(VLOOKUP(A29,Master!$BE$39:$CH$63,5,FALSE)),"",VLOOKUP(A29,Master!$BE$39:$CH$63,5,FALSE))</f>
        <v/>
      </c>
      <c r="HK29" s="91" t="str">
        <f>IF(ISNA(VLOOKUP(A29,Master!$A$7:AJ$233,15,FALSE)),"",VLOOKUP(A29,Master!$A$7:AJ$233,15,FALSE))</f>
        <v/>
      </c>
      <c r="HL29" s="91" t="str">
        <f>IF(ISNA(VLOOKUP(A29,Master!$A$7:AJ$233,20,FALSE)),"",VLOOKUP(A29,Master!$A$7:AJ$233,20,FALSE))</f>
        <v/>
      </c>
      <c r="HM29" s="91" t="str">
        <f>IF(ISNA(VLOOKUP(A29,Master!$BE$39:$CH$63,13,FALSE)),"",VLOOKUP(A29,Master!$BE$39:$CH$63,13,FALSE))</f>
        <v/>
      </c>
      <c r="HN29" s="91" t="str">
        <f>IF(ISNA(VLOOKUP(A29,Master!$A$7:AJ$233,25,FALSE)),"",VLOOKUP(A29,Master!$A$7:AJ$233,25,FALSE))</f>
        <v/>
      </c>
      <c r="HO29" s="91" t="str">
        <f>IF(ISNA(VLOOKUP(A29,Master!$A$7:AJ$233,30,FALSE)),"",VLOOKUP(A29,Master!$A$7:AJ$233,30,FALSE))</f>
        <v/>
      </c>
      <c r="HP29" s="91">
        <f>IF(ISNA(VLOOKUP(A29,Master!$A$7:AJ$233,9,FALSE)),"",VLOOKUP(A29,Master!$A$7:AJ$233,9,FALSE))</f>
        <v>0</v>
      </c>
      <c r="HQ29" s="91" t="str">
        <f>IF(ISNA(VLOOKUP(A29,Master!$A$7:AJ$233,16,FALSE)),"",VLOOKUP(A29,Master!$A$7:AJ$233,16,FALSE))</f>
        <v/>
      </c>
      <c r="HR29" s="91" t="str">
        <f>IF(ISNA(VLOOKUP(A29,Master!$A$7:AJ$233,16,FALSE)),"",VLOOKUP(A29,Master!$A$7:AJ$233,16,FALSE))</f>
        <v/>
      </c>
      <c r="HS29" s="91" t="str">
        <f>IF(ISNA(VLOOKUP(A29,Master!$A$7:AJ$233,21,FALSE)),"",VLOOKUP(A29,Master!$A$7:AJ$233,21,FALSE))</f>
        <v/>
      </c>
      <c r="HT29" s="91" t="str">
        <f>IF(ISNA(VLOOKUP(A29,Master!$A$7:AJ$233,26,FALSE)),"",VLOOKUP(A29,Master!$A$7:AJ$233,26,FALSE))</f>
        <v/>
      </c>
      <c r="HU29" s="91" t="str">
        <f>IF(ISNA(VLOOKUP(A29,Master!$A$7:AJ$233,26,FALSE)),"",VLOOKUP(A29,Master!$A$7:AJ$233,26,FALSE))</f>
        <v/>
      </c>
      <c r="HV29" s="91" t="str">
        <f>IF(ISNA(VLOOKUP(A29,Master!$A$7:AJ$233,31,FALSE)),"",VLOOKUP(A29,Master!$A$7:AJ$233,31,FALSE))</f>
        <v/>
      </c>
      <c r="HX29" s="42">
        <f t="shared" si="102"/>
        <v>21</v>
      </c>
      <c r="HY29" s="1" t="str">
        <f>IF(AND(HH29=Master!$BY$1),HI29,IF(AND(HH29=Master!$BY$2),HJ29,IF(AND(HH29=Master!$BY$3),HJ29,IF(AND(HH29=Master!$BY$4),HJ29,IF(AND(HH29=Master!$BY$5),HJ29,IF(AND(HH29=Master!$BY$6),HJ29,IF(AND(HH29=Master!$BY$7),HK29,IF(AND(HH29=Master!$BY$8),HL29,IF(AND(HH29=Master!$BY$9),HL29,IF(AND(HH29=Master!$BY$10),HL29,IF(AND(HH29=Master!$BY$11),HL29,IF(AND(HH29=Master!$BY$12),HL29,IF(AND(HH29=Master!$BY$13),HM29,IF(AND(HH29=Master!$BY$14),HM29,IF(AND(HH29=Master!$BY$15),HM29,IF(AND(HH29=Master!$BY$16),HM29,IF(AND(HH29=Master!$BY$17),HM29,IF(AND(HH29=Master!$BY$18),HM29,IF(AND(HH29=Master!$BY$19),HN29,HO29)))))))))))))))))))</f>
        <v/>
      </c>
      <c r="HZ29" s="1" t="str">
        <f>IF(AND(HH29=Master!$BY$1),HP29,IF(AND(HH29=Master!$BY$2),HQ29,IF(AND(HH29=Master!$BY$3),HQ29,IF(AND(HH29=Master!$BY$4),HQ29,IF(AND(HH29=Master!$BY$5),HQ29,IF(AND(HH29=Master!$BY$6),HQ29,IF(AND(HH29=Master!$BY$7),HR29,IF(AND(HH29=Master!$BY$8),HS29,IF(AND(HH29=Master!$BY$9),HS29,IF(AND(HH29=Master!$BY$10),HS29,IF(AND(HH29=Master!$BY$11),HS29,IF(AND(HH29=Master!$BY$12),HS29,IF(AND(HH29=Master!$BY$13),HT29,IF(AND(HH29=Master!$BY$14),HT29,IF(AND(HH29=Master!$BY$15),HT29,IF(AND(HH29=Master!$BY$16),HT29,IF(AND(HH29=Master!$BY$17),HT29,IF(AND(HH29=Master!$BY$18),HT29,IF(AND(HH29=Master!$BY$19),HU29,HV29)))))))))))))))))))</f>
        <v/>
      </c>
    </row>
    <row r="30" spans="1:234" ht="23.25" customHeight="1" thickTop="1" thickBot="1">
      <c r="A30" s="280">
        <f>IF(AND(Master!A28=""),"",Master!A28)</f>
        <v>22</v>
      </c>
      <c r="B30" s="280" t="str">
        <f>IF(AND(Master!B28=""),"",UPPER(Master!B28))</f>
        <v/>
      </c>
      <c r="C30" s="280" t="str">
        <f>IF(AND(Master!C28=""),"",UPPER(Master!C28))</f>
        <v/>
      </c>
      <c r="D30" s="280" t="str">
        <f>IF(AND(Master!D28=""),"",UPPER(Master!D28))</f>
        <v/>
      </c>
      <c r="E30" s="282" t="s">
        <v>178</v>
      </c>
      <c r="F30" s="297" t="str">
        <f>IF(AND(Master!E28=""),"",IF(ISNA(VLOOKUP(A30,Master!$A$7:AJ$233,5,FALSE)),"",VLOOKUP(A30,Master!$A$7:AJ$233,5,FALSE)))</f>
        <v/>
      </c>
      <c r="G30" s="73" t="str">
        <f t="shared" si="80"/>
        <v/>
      </c>
      <c r="H30" s="253" t="str">
        <f>IF(AND(Master!E28=""),"",IF(ISNA(VLOOKUP(A30,Master!$A$7:AJ$233,30,FALSE)),"",VLOOKUP(A30,Master!$A$7:AJ$233,30,FALSE)))</f>
        <v/>
      </c>
      <c r="I30" s="253" t="str">
        <f>IF(AND(Master!E28=""),"",IF(ISNA(VLOOKUP(A30,Master!$A$7:AJ$233,31,FALSE)),"",VLOOKUP(A30,Master!$A$7:AJ$233,31,FALSE)))</f>
        <v/>
      </c>
      <c r="J30" s="221" t="str">
        <f>IF(AND(Master!G28=""),"",IF(ISNA(VLOOKUP(A30,Master!$A$7:AJ$233,7,FALSE)),"",VLOOKUP(A30,Master!$A$7:AJ$233,7,FALSE)))</f>
        <v/>
      </c>
      <c r="K30" s="252" t="str">
        <f>IF(AND(Master!X28=""),"",IF(ISNA(VLOOKUP(A30,Master!$A$7:AJ$233,24,FALSE)),"",VLOOKUP(A30,Master!$A$7:AJ$233,24,FALSE)))</f>
        <v/>
      </c>
      <c r="L30" s="222" t="str">
        <f t="shared" si="81"/>
        <v/>
      </c>
      <c r="M30" s="222" t="str">
        <f t="shared" si="82"/>
        <v/>
      </c>
      <c r="N30" s="223" t="str">
        <f t="shared" si="83"/>
        <v/>
      </c>
      <c r="O30" s="216" t="str">
        <f t="shared" si="84"/>
        <v/>
      </c>
      <c r="P30" s="222" t="str">
        <f t="shared" si="85"/>
        <v/>
      </c>
      <c r="Q30" s="224" t="str">
        <f t="shared" si="86"/>
        <v/>
      </c>
      <c r="R30" s="222" t="str">
        <f t="shared" si="87"/>
        <v/>
      </c>
      <c r="S30" s="90"/>
      <c r="T30" s="90"/>
      <c r="U30" s="90"/>
      <c r="V30" s="90"/>
      <c r="W30" s="225" t="str">
        <f t="shared" si="88"/>
        <v/>
      </c>
      <c r="X30" s="221" t="str">
        <f t="shared" si="89"/>
        <v/>
      </c>
      <c r="Y30" s="89"/>
      <c r="Z30" s="89"/>
      <c r="AA30" s="89"/>
      <c r="AB30" s="89"/>
      <c r="AC30" s="89"/>
      <c r="AD30" s="89"/>
      <c r="AE30" s="221" t="str">
        <f t="shared" si="90"/>
        <v/>
      </c>
      <c r="AF30" s="226" t="str">
        <f t="shared" si="91"/>
        <v/>
      </c>
      <c r="AG30" s="227" t="str">
        <f t="shared" si="92"/>
        <v/>
      </c>
      <c r="AH30" s="227" t="str">
        <f t="shared" si="103"/>
        <v/>
      </c>
      <c r="AI30" s="227" t="str">
        <f t="shared" si="104"/>
        <v/>
      </c>
      <c r="AJ30" s="227" t="str">
        <f>IF(AND(Master!AG28=""),"",Master!AG28)</f>
        <v/>
      </c>
      <c r="AK30" s="292" t="str">
        <f>IF(AND(Master!L28=""),"",Master!L28)</f>
        <v/>
      </c>
      <c r="AL30" s="3"/>
      <c r="AM30" s="3"/>
      <c r="AN30" s="3"/>
      <c r="AO30" s="3"/>
      <c r="AP30" s="356" t="s">
        <v>41</v>
      </c>
      <c r="AQ30" s="357"/>
      <c r="AR30" s="357"/>
      <c r="AS30" s="357"/>
      <c r="AT30" s="358"/>
      <c r="AU30" s="3"/>
      <c r="AV30" s="3"/>
      <c r="AY30" s="1" t="s">
        <v>195</v>
      </c>
      <c r="BC30" s="1" t="str">
        <f t="shared" si="93"/>
        <v/>
      </c>
      <c r="BD30" s="1" t="str">
        <f t="shared" si="94"/>
        <v/>
      </c>
      <c r="BE30" s="91"/>
      <c r="BF30" s="91"/>
      <c r="BG30" s="91"/>
      <c r="BH30" s="91"/>
      <c r="BI30" s="91"/>
      <c r="BJ30" s="98" t="str">
        <f>DW8</f>
        <v/>
      </c>
      <c r="BK30" s="91">
        <f t="shared" si="0"/>
        <v>114000</v>
      </c>
      <c r="BL30" s="91"/>
      <c r="BM30" s="91">
        <f t="shared" si="1"/>
        <v>114000</v>
      </c>
      <c r="BN30" s="91">
        <f t="shared" si="2"/>
        <v>107900</v>
      </c>
      <c r="BO30" s="91"/>
      <c r="BP30" s="91">
        <f t="shared" si="3"/>
        <v>107900</v>
      </c>
      <c r="BQ30" s="91">
        <f t="shared" si="4"/>
        <v>107900</v>
      </c>
      <c r="BR30" s="91"/>
      <c r="BS30" s="91">
        <f t="shared" si="5"/>
        <v>107900</v>
      </c>
      <c r="BT30" s="91">
        <f t="shared" si="6"/>
        <v>90000</v>
      </c>
      <c r="BU30" s="91"/>
      <c r="BV30" s="91">
        <f t="shared" si="7"/>
        <v>90000</v>
      </c>
      <c r="BW30" s="91">
        <f t="shared" si="8"/>
        <v>76800</v>
      </c>
      <c r="BX30" s="91"/>
      <c r="BY30" s="91">
        <f t="shared" si="9"/>
        <v>76800</v>
      </c>
      <c r="BZ30" s="91">
        <f t="shared" si="10"/>
        <v>107900</v>
      </c>
      <c r="CA30" s="91"/>
      <c r="CB30" s="91">
        <f t="shared" si="11"/>
        <v>107900</v>
      </c>
      <c r="CC30" s="91">
        <f t="shared" si="12"/>
        <v>107900</v>
      </c>
      <c r="CD30" s="91"/>
      <c r="CE30" s="91">
        <f t="shared" si="13"/>
        <v>107900</v>
      </c>
      <c r="CF30" s="91">
        <f t="shared" si="14"/>
        <v>90000</v>
      </c>
      <c r="CG30" s="91"/>
      <c r="CH30" s="91">
        <f t="shared" si="15"/>
        <v>90000</v>
      </c>
      <c r="CI30" s="91">
        <f t="shared" si="16"/>
        <v>90000</v>
      </c>
      <c r="CJ30" s="91"/>
      <c r="CK30" s="91">
        <f t="shared" si="17"/>
        <v>90000</v>
      </c>
      <c r="CL30" s="91">
        <f t="shared" si="18"/>
        <v>42200</v>
      </c>
      <c r="CM30" s="91"/>
      <c r="CN30" s="91">
        <f t="shared" si="19"/>
        <v>42200</v>
      </c>
      <c r="CO30" s="91">
        <f t="shared" si="20"/>
        <v>76800</v>
      </c>
      <c r="CP30" s="91"/>
      <c r="CQ30" s="91">
        <f t="shared" si="21"/>
        <v>76800</v>
      </c>
      <c r="CR30" s="91">
        <f t="shared" si="22"/>
        <v>107900</v>
      </c>
      <c r="CS30" s="91"/>
      <c r="CT30" s="91">
        <f t="shared" si="23"/>
        <v>107900</v>
      </c>
      <c r="CU30" s="91" t="str">
        <f t="shared" si="24"/>
        <v/>
      </c>
      <c r="CV30" s="91"/>
      <c r="CW30" s="91" t="str">
        <f t="shared" si="25"/>
        <v/>
      </c>
      <c r="CX30" s="91" t="str">
        <f t="shared" si="26"/>
        <v/>
      </c>
      <c r="CY30" s="91"/>
      <c r="CZ30" s="91" t="str">
        <f t="shared" si="27"/>
        <v/>
      </c>
      <c r="DA30" s="91" t="str">
        <f t="shared" si="28"/>
        <v/>
      </c>
      <c r="DB30" s="91"/>
      <c r="DC30" s="91" t="str">
        <f t="shared" si="29"/>
        <v/>
      </c>
      <c r="DD30" s="91" t="str">
        <f t="shared" si="30"/>
        <v/>
      </c>
      <c r="DE30" s="91"/>
      <c r="DF30" s="91" t="str">
        <f t="shared" si="31"/>
        <v/>
      </c>
      <c r="DG30" s="91" t="str">
        <f t="shared" si="32"/>
        <v/>
      </c>
      <c r="DH30" s="91"/>
      <c r="DI30" s="91" t="str">
        <f t="shared" si="33"/>
        <v/>
      </c>
      <c r="DJ30" s="91" t="str">
        <f t="shared" si="34"/>
        <v/>
      </c>
      <c r="DK30" s="91"/>
      <c r="DL30" s="91" t="str">
        <f t="shared" si="35"/>
        <v/>
      </c>
      <c r="DM30" s="91" t="str">
        <f t="shared" si="36"/>
        <v/>
      </c>
      <c r="DN30" s="91"/>
      <c r="DO30" s="91" t="str">
        <f t="shared" si="37"/>
        <v/>
      </c>
      <c r="DP30" s="91" t="str">
        <f t="shared" si="38"/>
        <v/>
      </c>
      <c r="DQ30" s="91"/>
      <c r="DR30" s="91" t="str">
        <f t="shared" si="39"/>
        <v/>
      </c>
      <c r="DS30" s="91" t="str">
        <f t="shared" si="40"/>
        <v/>
      </c>
      <c r="DT30" s="91"/>
      <c r="DU30" s="91" t="str">
        <f t="shared" si="41"/>
        <v/>
      </c>
      <c r="DV30" s="91" t="str">
        <f t="shared" si="42"/>
        <v/>
      </c>
      <c r="DW30" s="91"/>
      <c r="DX30" s="91" t="str">
        <f t="shared" si="43"/>
        <v/>
      </c>
      <c r="DY30" s="91" t="str">
        <f t="shared" si="44"/>
        <v/>
      </c>
      <c r="DZ30" s="91"/>
      <c r="EA30" s="91" t="str">
        <f t="shared" si="45"/>
        <v/>
      </c>
      <c r="EB30" s="91" t="str">
        <f t="shared" si="46"/>
        <v/>
      </c>
      <c r="EC30" s="91"/>
      <c r="ED30" s="91" t="str">
        <f t="shared" si="47"/>
        <v/>
      </c>
      <c r="EE30" s="91" t="str">
        <f t="shared" si="48"/>
        <v/>
      </c>
      <c r="EF30" s="91"/>
      <c r="EG30" s="91" t="str">
        <f t="shared" si="49"/>
        <v/>
      </c>
      <c r="EH30" s="91">
        <f t="shared" si="50"/>
        <v>0</v>
      </c>
      <c r="EI30" s="91"/>
      <c r="EJ30" s="91">
        <f t="shared" si="51"/>
        <v>0</v>
      </c>
      <c r="EK30" s="91">
        <f t="shared" si="52"/>
        <v>0</v>
      </c>
      <c r="EL30" s="91"/>
      <c r="EM30" s="91">
        <f t="shared" si="53"/>
        <v>0</v>
      </c>
      <c r="EN30" s="91">
        <f t="shared" si="54"/>
        <v>0</v>
      </c>
      <c r="EO30" s="91"/>
      <c r="EP30" s="91">
        <f t="shared" si="55"/>
        <v>0</v>
      </c>
      <c r="EQ30" s="91">
        <f t="shared" si="56"/>
        <v>0</v>
      </c>
      <c r="ER30" s="91"/>
      <c r="ES30" s="91">
        <f t="shared" si="57"/>
        <v>0</v>
      </c>
      <c r="ET30" s="91">
        <f t="shared" si="58"/>
        <v>0</v>
      </c>
      <c r="EU30" s="91"/>
      <c r="EV30" s="91">
        <f t="shared" si="59"/>
        <v>0</v>
      </c>
      <c r="EW30" s="91">
        <f t="shared" si="60"/>
        <v>0</v>
      </c>
      <c r="EX30" s="91"/>
      <c r="EY30" s="91">
        <f t="shared" si="61"/>
        <v>0</v>
      </c>
      <c r="EZ30" s="91">
        <f t="shared" si="62"/>
        <v>0</v>
      </c>
      <c r="FA30" s="91"/>
      <c r="FB30" s="91">
        <f t="shared" si="63"/>
        <v>0</v>
      </c>
      <c r="FC30" s="91">
        <f t="shared" si="64"/>
        <v>0</v>
      </c>
      <c r="FD30" s="91"/>
      <c r="FE30" s="91">
        <f t="shared" si="65"/>
        <v>0</v>
      </c>
      <c r="FF30" s="91">
        <f t="shared" si="66"/>
        <v>0</v>
      </c>
      <c r="FG30" s="91"/>
      <c r="FH30" s="91">
        <f t="shared" si="67"/>
        <v>0</v>
      </c>
      <c r="FI30" s="91">
        <f t="shared" si="68"/>
        <v>0</v>
      </c>
      <c r="FJ30" s="91"/>
      <c r="FK30" s="91">
        <f t="shared" si="69"/>
        <v>0</v>
      </c>
      <c r="FL30" s="91">
        <f t="shared" si="70"/>
        <v>0</v>
      </c>
      <c r="FM30" s="91"/>
      <c r="FN30" s="91">
        <f t="shared" si="71"/>
        <v>0</v>
      </c>
      <c r="FO30" s="91">
        <f t="shared" si="72"/>
        <v>0</v>
      </c>
      <c r="FP30" s="91"/>
      <c r="FQ30" s="91">
        <f t="shared" si="73"/>
        <v>0</v>
      </c>
      <c r="FR30" s="91">
        <f t="shared" si="74"/>
        <v>0</v>
      </c>
      <c r="FS30" s="91"/>
      <c r="FT30" s="91">
        <f t="shared" si="75"/>
        <v>0</v>
      </c>
      <c r="FU30" s="91">
        <f t="shared" si="76"/>
        <v>0</v>
      </c>
      <c r="FV30" s="91"/>
      <c r="FW30" s="91">
        <f t="shared" si="77"/>
        <v>0</v>
      </c>
      <c r="FX30" s="42"/>
      <c r="FY30" s="42"/>
      <c r="FZ30" s="42"/>
      <c r="GA30" s="42"/>
      <c r="GB30" s="1">
        <f t="shared" si="78"/>
        <v>114000</v>
      </c>
      <c r="GD30" s="1">
        <f t="shared" si="79"/>
        <v>114000</v>
      </c>
      <c r="GF30" s="31">
        <v>76800</v>
      </c>
      <c r="GG30" s="36">
        <v>90000</v>
      </c>
      <c r="GH30" s="30">
        <v>68500</v>
      </c>
      <c r="GI30" s="37">
        <v>107900</v>
      </c>
      <c r="GJ30" s="31">
        <v>36100</v>
      </c>
      <c r="GK30" s="31">
        <v>36400</v>
      </c>
      <c r="GL30" s="14">
        <v>37200</v>
      </c>
      <c r="GM30" s="14">
        <v>39000</v>
      </c>
      <c r="GN30" s="19">
        <v>42200</v>
      </c>
      <c r="GO30" s="22">
        <v>43600</v>
      </c>
      <c r="GP30" s="17">
        <v>45700</v>
      </c>
      <c r="GQ30" s="23">
        <v>53500</v>
      </c>
      <c r="GR30" s="23">
        <v>58500</v>
      </c>
      <c r="GS30" s="15">
        <v>114000</v>
      </c>
      <c r="GT30" s="15">
        <v>123300</v>
      </c>
      <c r="GU30" s="15">
        <v>136700</v>
      </c>
      <c r="GV30" s="15">
        <v>144100</v>
      </c>
      <c r="GW30" s="15">
        <v>152900</v>
      </c>
      <c r="GX30" s="26">
        <v>162200</v>
      </c>
      <c r="GY30" s="26">
        <v>180800</v>
      </c>
      <c r="GZ30" s="3"/>
      <c r="HA30" s="3"/>
      <c r="HB30" s="3"/>
      <c r="HC30" s="3"/>
      <c r="HE30" s="50" t="str">
        <f t="shared" si="99"/>
        <v/>
      </c>
      <c r="HF30" s="50" t="str">
        <f t="shared" si="100"/>
        <v/>
      </c>
      <c r="HG30" s="50" t="str">
        <f t="shared" si="101"/>
        <v/>
      </c>
      <c r="HH30" s="201" t="str">
        <f>IF(AND(Master!K28=""),"",Master!K28)</f>
        <v/>
      </c>
      <c r="HI30" s="91">
        <f>IF(ISNA(VLOOKUP(A30,Master!$A$7:AJ$233,8,FALSE)),"",VLOOKUP(A30,Master!$A$7:AJ$233,8,FALSE))</f>
        <v>0</v>
      </c>
      <c r="HJ30" s="91" t="str">
        <f>IF(ISNA(VLOOKUP(A30,Master!$BE$39:$CH$63,5,FALSE)),"",VLOOKUP(A30,Master!$BE$39:$CH$63,5,FALSE))</f>
        <v/>
      </c>
      <c r="HK30" s="91" t="str">
        <f>IF(ISNA(VLOOKUP(A30,Master!$A$7:AJ$233,15,FALSE)),"",VLOOKUP(A30,Master!$A$7:AJ$233,15,FALSE))</f>
        <v/>
      </c>
      <c r="HL30" s="91" t="str">
        <f>IF(ISNA(VLOOKUP(A30,Master!$A$7:AJ$233,20,FALSE)),"",VLOOKUP(A30,Master!$A$7:AJ$233,20,FALSE))</f>
        <v/>
      </c>
      <c r="HM30" s="91" t="str">
        <f>IF(ISNA(VLOOKUP(A30,Master!$BE$39:$CH$63,13,FALSE)),"",VLOOKUP(A30,Master!$BE$39:$CH$63,13,FALSE))</f>
        <v/>
      </c>
      <c r="HN30" s="91" t="str">
        <f>IF(ISNA(VLOOKUP(A30,Master!$A$7:AJ$233,25,FALSE)),"",VLOOKUP(A30,Master!$A$7:AJ$233,25,FALSE))</f>
        <v/>
      </c>
      <c r="HO30" s="91" t="str">
        <f>IF(ISNA(VLOOKUP(A30,Master!$A$7:AJ$233,30,FALSE)),"",VLOOKUP(A30,Master!$A$7:AJ$233,30,FALSE))</f>
        <v/>
      </c>
      <c r="HP30" s="91">
        <f>IF(ISNA(VLOOKUP(A30,Master!$A$7:AJ$233,9,FALSE)),"",VLOOKUP(A30,Master!$A$7:AJ$233,9,FALSE))</f>
        <v>0</v>
      </c>
      <c r="HQ30" s="91" t="str">
        <f>IF(ISNA(VLOOKUP(A30,Master!$A$7:AJ$233,16,FALSE)),"",VLOOKUP(A30,Master!$A$7:AJ$233,16,FALSE))</f>
        <v/>
      </c>
      <c r="HR30" s="91" t="str">
        <f>IF(ISNA(VLOOKUP(A30,Master!$A$7:AJ$233,16,FALSE)),"",VLOOKUP(A30,Master!$A$7:AJ$233,16,FALSE))</f>
        <v/>
      </c>
      <c r="HS30" s="91" t="str">
        <f>IF(ISNA(VLOOKUP(A30,Master!$A$7:AJ$233,21,FALSE)),"",VLOOKUP(A30,Master!$A$7:AJ$233,21,FALSE))</f>
        <v/>
      </c>
      <c r="HT30" s="91" t="str">
        <f>IF(ISNA(VLOOKUP(A30,Master!$A$7:AJ$233,26,FALSE)),"",VLOOKUP(A30,Master!$A$7:AJ$233,26,FALSE))</f>
        <v/>
      </c>
      <c r="HU30" s="91" t="str">
        <f>IF(ISNA(VLOOKUP(A30,Master!$A$7:AJ$233,26,FALSE)),"",VLOOKUP(A30,Master!$A$7:AJ$233,26,FALSE))</f>
        <v/>
      </c>
      <c r="HV30" s="91" t="str">
        <f>IF(ISNA(VLOOKUP(A30,Master!$A$7:AJ$233,31,FALSE)),"",VLOOKUP(A30,Master!$A$7:AJ$233,31,FALSE))</f>
        <v/>
      </c>
      <c r="HX30" s="42">
        <f t="shared" si="102"/>
        <v>22</v>
      </c>
      <c r="HY30" s="1" t="str">
        <f>IF(AND(HH30=Master!$BY$1),HI30,IF(AND(HH30=Master!$BY$2),HJ30,IF(AND(HH30=Master!$BY$3),HJ30,IF(AND(HH30=Master!$BY$4),HJ30,IF(AND(HH30=Master!$BY$5),HJ30,IF(AND(HH30=Master!$BY$6),HJ30,IF(AND(HH30=Master!$BY$7),HK30,IF(AND(HH30=Master!$BY$8),HL30,IF(AND(HH30=Master!$BY$9),HL30,IF(AND(HH30=Master!$BY$10),HL30,IF(AND(HH30=Master!$BY$11),HL30,IF(AND(HH30=Master!$BY$12),HL30,IF(AND(HH30=Master!$BY$13),HM30,IF(AND(HH30=Master!$BY$14),HM30,IF(AND(HH30=Master!$BY$15),HM30,IF(AND(HH30=Master!$BY$16),HM30,IF(AND(HH30=Master!$BY$17),HM30,IF(AND(HH30=Master!$BY$18),HM30,IF(AND(HH30=Master!$BY$19),HN30,HO30)))))))))))))))))))</f>
        <v/>
      </c>
      <c r="HZ30" s="1" t="str">
        <f>IF(AND(HH30=Master!$BY$1),HP30,IF(AND(HH30=Master!$BY$2),HQ30,IF(AND(HH30=Master!$BY$3),HQ30,IF(AND(HH30=Master!$BY$4),HQ30,IF(AND(HH30=Master!$BY$5),HQ30,IF(AND(HH30=Master!$BY$6),HQ30,IF(AND(HH30=Master!$BY$7),HR30,IF(AND(HH30=Master!$BY$8),HS30,IF(AND(HH30=Master!$BY$9),HS30,IF(AND(HH30=Master!$BY$10),HS30,IF(AND(HH30=Master!$BY$11),HS30,IF(AND(HH30=Master!$BY$12),HS30,IF(AND(HH30=Master!$BY$13),HT30,IF(AND(HH30=Master!$BY$14),HT30,IF(AND(HH30=Master!$BY$15),HT30,IF(AND(HH30=Master!$BY$16),HT30,IF(AND(HH30=Master!$BY$17),HT30,IF(AND(HH30=Master!$BY$18),HT30,IF(AND(HH30=Master!$BY$19),HU30,HV30)))))))))))))))))))</f>
        <v/>
      </c>
    </row>
    <row r="31" spans="1:234" ht="23.25" customHeight="1" thickTop="1" thickBot="1">
      <c r="A31" s="280">
        <f>IF(AND(Master!A29=""),"",Master!A29)</f>
        <v>23</v>
      </c>
      <c r="B31" s="280" t="str">
        <f>IF(AND(Master!B29=""),"",UPPER(Master!B29))</f>
        <v/>
      </c>
      <c r="C31" s="280" t="str">
        <f>IF(AND(Master!C29=""),"",UPPER(Master!C29))</f>
        <v/>
      </c>
      <c r="D31" s="280" t="str">
        <f>IF(AND(Master!D29=""),"",UPPER(Master!D29))</f>
        <v/>
      </c>
      <c r="E31" s="282" t="s">
        <v>178</v>
      </c>
      <c r="F31" s="297" t="str">
        <f>IF(AND(Master!E29=""),"",IF(ISNA(VLOOKUP(A31,Master!$A$7:AJ$233,5,FALSE)),"",VLOOKUP(A31,Master!$A$7:AJ$233,5,FALSE)))</f>
        <v/>
      </c>
      <c r="G31" s="73" t="str">
        <f t="shared" si="80"/>
        <v/>
      </c>
      <c r="H31" s="253" t="str">
        <f>IF(AND(Master!E29=""),"",IF(ISNA(VLOOKUP(A31,Master!$A$7:AJ$233,30,FALSE)),"",VLOOKUP(A31,Master!$A$7:AJ$233,30,FALSE)))</f>
        <v/>
      </c>
      <c r="I31" s="253" t="str">
        <f>IF(AND(Master!E29=""),"",IF(ISNA(VLOOKUP(A31,Master!$A$7:AJ$233,31,FALSE)),"",VLOOKUP(A31,Master!$A$7:AJ$233,31,FALSE)))</f>
        <v/>
      </c>
      <c r="J31" s="221" t="str">
        <f>IF(AND(Master!G29=""),"",IF(ISNA(VLOOKUP(A31,Master!$A$7:AJ$233,7,FALSE)),"",VLOOKUP(A31,Master!$A$7:AJ$233,7,FALSE)))</f>
        <v/>
      </c>
      <c r="K31" s="252" t="str">
        <f>IF(AND(Master!X29=""),"",IF(ISNA(VLOOKUP(A31,Master!$A$7:AJ$233,24,FALSE)),"",VLOOKUP(A31,Master!$A$7:AJ$233,24,FALSE)))</f>
        <v/>
      </c>
      <c r="L31" s="222" t="str">
        <f t="shared" si="81"/>
        <v/>
      </c>
      <c r="M31" s="222" t="str">
        <f t="shared" si="82"/>
        <v/>
      </c>
      <c r="N31" s="223" t="str">
        <f t="shared" si="83"/>
        <v/>
      </c>
      <c r="O31" s="216" t="str">
        <f t="shared" si="84"/>
        <v/>
      </c>
      <c r="P31" s="222" t="str">
        <f t="shared" si="85"/>
        <v/>
      </c>
      <c r="Q31" s="224" t="str">
        <f t="shared" si="86"/>
        <v/>
      </c>
      <c r="R31" s="222" t="str">
        <f t="shared" si="87"/>
        <v/>
      </c>
      <c r="S31" s="90"/>
      <c r="T31" s="90"/>
      <c r="U31" s="90"/>
      <c r="V31" s="90"/>
      <c r="W31" s="225" t="str">
        <f t="shared" si="88"/>
        <v/>
      </c>
      <c r="X31" s="221" t="str">
        <f t="shared" si="89"/>
        <v/>
      </c>
      <c r="Y31" s="89"/>
      <c r="Z31" s="89"/>
      <c r="AA31" s="89"/>
      <c r="AB31" s="89"/>
      <c r="AC31" s="89"/>
      <c r="AD31" s="89"/>
      <c r="AE31" s="221" t="str">
        <f t="shared" si="90"/>
        <v/>
      </c>
      <c r="AF31" s="226" t="str">
        <f t="shared" si="91"/>
        <v/>
      </c>
      <c r="AG31" s="227" t="str">
        <f t="shared" si="92"/>
        <v/>
      </c>
      <c r="AH31" s="227" t="str">
        <f t="shared" si="103"/>
        <v/>
      </c>
      <c r="AI31" s="227" t="str">
        <f t="shared" si="104"/>
        <v/>
      </c>
      <c r="AJ31" s="227" t="str">
        <f>IF(AND(Master!AG29=""),"",Master!AG29)</f>
        <v/>
      </c>
      <c r="AK31" s="292" t="str">
        <f>IF(AND(Master!L29=""),"",Master!L29)</f>
        <v/>
      </c>
      <c r="AL31" s="3"/>
      <c r="AM31" s="3"/>
      <c r="AN31" s="3"/>
      <c r="AO31" s="3"/>
      <c r="AP31" s="368" t="s">
        <v>42</v>
      </c>
      <c r="AQ31" s="369"/>
      <c r="AR31" s="369"/>
      <c r="AS31" s="369"/>
      <c r="AT31" s="370"/>
      <c r="AU31" s="3"/>
      <c r="AV31" s="3"/>
      <c r="AY31" s="1" t="s">
        <v>191</v>
      </c>
      <c r="BC31" s="1" t="str">
        <f t="shared" si="93"/>
        <v/>
      </c>
      <c r="BD31" s="1" t="str">
        <f t="shared" si="94"/>
        <v/>
      </c>
      <c r="BE31" s="91"/>
      <c r="BF31" s="91"/>
      <c r="BG31" s="91"/>
      <c r="BH31" s="91"/>
      <c r="BI31" s="91"/>
      <c r="BJ31" s="98" t="str">
        <f>DZ8</f>
        <v/>
      </c>
      <c r="BK31" s="91">
        <f t="shared" si="0"/>
        <v>117400</v>
      </c>
      <c r="BL31" s="91"/>
      <c r="BM31" s="91">
        <f t="shared" si="1"/>
        <v>117400</v>
      </c>
      <c r="BN31" s="91">
        <f t="shared" si="2"/>
        <v>111100</v>
      </c>
      <c r="BO31" s="91"/>
      <c r="BP31" s="91">
        <f t="shared" si="3"/>
        <v>111100</v>
      </c>
      <c r="BQ31" s="91">
        <f t="shared" si="4"/>
        <v>111100</v>
      </c>
      <c r="BR31" s="91"/>
      <c r="BS31" s="91">
        <f t="shared" si="5"/>
        <v>111100</v>
      </c>
      <c r="BT31" s="91">
        <f t="shared" si="6"/>
        <v>92700</v>
      </c>
      <c r="BU31" s="91"/>
      <c r="BV31" s="91">
        <f t="shared" si="7"/>
        <v>92700</v>
      </c>
      <c r="BW31" s="91">
        <f t="shared" si="8"/>
        <v>79100</v>
      </c>
      <c r="BX31" s="91"/>
      <c r="BY31" s="91">
        <f t="shared" si="9"/>
        <v>79100</v>
      </c>
      <c r="BZ31" s="91">
        <f t="shared" si="10"/>
        <v>111100</v>
      </c>
      <c r="CA31" s="91"/>
      <c r="CB31" s="91">
        <f t="shared" si="11"/>
        <v>111100</v>
      </c>
      <c r="CC31" s="91">
        <f t="shared" si="12"/>
        <v>111100</v>
      </c>
      <c r="CD31" s="91"/>
      <c r="CE31" s="91">
        <f t="shared" si="13"/>
        <v>111100</v>
      </c>
      <c r="CF31" s="91">
        <f t="shared" si="14"/>
        <v>92700</v>
      </c>
      <c r="CG31" s="91"/>
      <c r="CH31" s="91">
        <f t="shared" si="15"/>
        <v>92700</v>
      </c>
      <c r="CI31" s="91">
        <f t="shared" si="16"/>
        <v>92700</v>
      </c>
      <c r="CJ31" s="91"/>
      <c r="CK31" s="91">
        <f t="shared" si="17"/>
        <v>92700</v>
      </c>
      <c r="CL31" s="91">
        <f t="shared" si="18"/>
        <v>43500</v>
      </c>
      <c r="CM31" s="91"/>
      <c r="CN31" s="91">
        <f t="shared" si="19"/>
        <v>43500</v>
      </c>
      <c r="CO31" s="91">
        <f t="shared" si="20"/>
        <v>79100</v>
      </c>
      <c r="CP31" s="91"/>
      <c r="CQ31" s="91">
        <f t="shared" si="21"/>
        <v>79100</v>
      </c>
      <c r="CR31" s="91">
        <f t="shared" si="22"/>
        <v>111100</v>
      </c>
      <c r="CS31" s="91"/>
      <c r="CT31" s="91">
        <f t="shared" si="23"/>
        <v>111100</v>
      </c>
      <c r="CU31" s="91" t="str">
        <f t="shared" si="24"/>
        <v/>
      </c>
      <c r="CV31" s="91"/>
      <c r="CW31" s="91" t="str">
        <f t="shared" si="25"/>
        <v/>
      </c>
      <c r="CX31" s="91" t="str">
        <f t="shared" si="26"/>
        <v/>
      </c>
      <c r="CY31" s="91"/>
      <c r="CZ31" s="91" t="str">
        <f t="shared" si="27"/>
        <v/>
      </c>
      <c r="DA31" s="91" t="str">
        <f t="shared" si="28"/>
        <v/>
      </c>
      <c r="DB31" s="91"/>
      <c r="DC31" s="91" t="str">
        <f t="shared" si="29"/>
        <v/>
      </c>
      <c r="DD31" s="91" t="str">
        <f t="shared" si="30"/>
        <v/>
      </c>
      <c r="DE31" s="91"/>
      <c r="DF31" s="91" t="str">
        <f t="shared" si="31"/>
        <v/>
      </c>
      <c r="DG31" s="91" t="str">
        <f t="shared" si="32"/>
        <v/>
      </c>
      <c r="DH31" s="91"/>
      <c r="DI31" s="91" t="str">
        <f t="shared" si="33"/>
        <v/>
      </c>
      <c r="DJ31" s="91" t="str">
        <f t="shared" si="34"/>
        <v/>
      </c>
      <c r="DK31" s="91"/>
      <c r="DL31" s="91" t="str">
        <f t="shared" si="35"/>
        <v/>
      </c>
      <c r="DM31" s="91" t="str">
        <f t="shared" si="36"/>
        <v/>
      </c>
      <c r="DN31" s="91"/>
      <c r="DO31" s="91" t="str">
        <f t="shared" si="37"/>
        <v/>
      </c>
      <c r="DP31" s="91" t="str">
        <f t="shared" si="38"/>
        <v/>
      </c>
      <c r="DQ31" s="91"/>
      <c r="DR31" s="91" t="str">
        <f t="shared" si="39"/>
        <v/>
      </c>
      <c r="DS31" s="91" t="str">
        <f t="shared" si="40"/>
        <v/>
      </c>
      <c r="DT31" s="91"/>
      <c r="DU31" s="91" t="str">
        <f t="shared" si="41"/>
        <v/>
      </c>
      <c r="DV31" s="91" t="str">
        <f t="shared" si="42"/>
        <v/>
      </c>
      <c r="DW31" s="91"/>
      <c r="DX31" s="91" t="str">
        <f t="shared" si="43"/>
        <v/>
      </c>
      <c r="DY31" s="91" t="str">
        <f t="shared" si="44"/>
        <v/>
      </c>
      <c r="DZ31" s="91"/>
      <c r="EA31" s="91" t="str">
        <f t="shared" si="45"/>
        <v/>
      </c>
      <c r="EB31" s="91" t="str">
        <f t="shared" si="46"/>
        <v/>
      </c>
      <c r="EC31" s="91"/>
      <c r="ED31" s="91" t="str">
        <f t="shared" si="47"/>
        <v/>
      </c>
      <c r="EE31" s="91" t="str">
        <f t="shared" si="48"/>
        <v/>
      </c>
      <c r="EF31" s="91"/>
      <c r="EG31" s="91" t="str">
        <f t="shared" si="49"/>
        <v/>
      </c>
      <c r="EH31" s="91">
        <f t="shared" si="50"/>
        <v>0</v>
      </c>
      <c r="EI31" s="91"/>
      <c r="EJ31" s="91">
        <f t="shared" si="51"/>
        <v>0</v>
      </c>
      <c r="EK31" s="91">
        <f t="shared" si="52"/>
        <v>0</v>
      </c>
      <c r="EL31" s="91"/>
      <c r="EM31" s="91">
        <f t="shared" si="53"/>
        <v>0</v>
      </c>
      <c r="EN31" s="91">
        <f t="shared" si="54"/>
        <v>0</v>
      </c>
      <c r="EO31" s="91"/>
      <c r="EP31" s="91">
        <f t="shared" si="55"/>
        <v>0</v>
      </c>
      <c r="EQ31" s="91">
        <f t="shared" si="56"/>
        <v>0</v>
      </c>
      <c r="ER31" s="91"/>
      <c r="ES31" s="91">
        <f t="shared" si="57"/>
        <v>0</v>
      </c>
      <c r="ET31" s="91">
        <f t="shared" si="58"/>
        <v>0</v>
      </c>
      <c r="EU31" s="91"/>
      <c r="EV31" s="91">
        <f t="shared" si="59"/>
        <v>0</v>
      </c>
      <c r="EW31" s="91">
        <f t="shared" si="60"/>
        <v>0</v>
      </c>
      <c r="EX31" s="91"/>
      <c r="EY31" s="91">
        <f t="shared" si="61"/>
        <v>0</v>
      </c>
      <c r="EZ31" s="91">
        <f t="shared" si="62"/>
        <v>0</v>
      </c>
      <c r="FA31" s="91"/>
      <c r="FB31" s="91">
        <f t="shared" si="63"/>
        <v>0</v>
      </c>
      <c r="FC31" s="91">
        <f t="shared" si="64"/>
        <v>0</v>
      </c>
      <c r="FD31" s="91"/>
      <c r="FE31" s="91">
        <f t="shared" si="65"/>
        <v>0</v>
      </c>
      <c r="FF31" s="91">
        <f t="shared" si="66"/>
        <v>0</v>
      </c>
      <c r="FG31" s="91"/>
      <c r="FH31" s="91">
        <f t="shared" si="67"/>
        <v>0</v>
      </c>
      <c r="FI31" s="91">
        <f t="shared" si="68"/>
        <v>0</v>
      </c>
      <c r="FJ31" s="91"/>
      <c r="FK31" s="91">
        <f t="shared" si="69"/>
        <v>0</v>
      </c>
      <c r="FL31" s="91">
        <f t="shared" si="70"/>
        <v>0</v>
      </c>
      <c r="FM31" s="91"/>
      <c r="FN31" s="91">
        <f t="shared" si="71"/>
        <v>0</v>
      </c>
      <c r="FO31" s="91">
        <f t="shared" si="72"/>
        <v>0</v>
      </c>
      <c r="FP31" s="91"/>
      <c r="FQ31" s="91">
        <f t="shared" si="73"/>
        <v>0</v>
      </c>
      <c r="FR31" s="91">
        <f t="shared" si="74"/>
        <v>0</v>
      </c>
      <c r="FS31" s="91"/>
      <c r="FT31" s="91">
        <f t="shared" si="75"/>
        <v>0</v>
      </c>
      <c r="FU31" s="91">
        <f t="shared" si="76"/>
        <v>0</v>
      </c>
      <c r="FV31" s="91"/>
      <c r="FW31" s="91">
        <f t="shared" si="77"/>
        <v>0</v>
      </c>
      <c r="FX31" s="42"/>
      <c r="FY31" s="42"/>
      <c r="FZ31" s="42"/>
      <c r="GA31" s="42"/>
      <c r="GB31" s="1">
        <f t="shared" si="78"/>
        <v>117400</v>
      </c>
      <c r="GD31" s="1">
        <f t="shared" si="79"/>
        <v>117400</v>
      </c>
      <c r="GF31" s="30">
        <v>79100</v>
      </c>
      <c r="GG31" s="36">
        <v>92700</v>
      </c>
      <c r="GH31" s="31">
        <v>70600</v>
      </c>
      <c r="GI31" s="30">
        <v>111100</v>
      </c>
      <c r="GJ31" s="34">
        <v>37200</v>
      </c>
      <c r="GK31" s="34">
        <v>37500</v>
      </c>
      <c r="GL31" s="15">
        <v>38300</v>
      </c>
      <c r="GM31" s="14">
        <v>40200</v>
      </c>
      <c r="GN31" s="19">
        <v>43500</v>
      </c>
      <c r="GO31" s="22">
        <v>44900</v>
      </c>
      <c r="GP31" s="17">
        <v>47100</v>
      </c>
      <c r="GQ31" s="23">
        <v>55100</v>
      </c>
      <c r="GR31" s="23">
        <v>60300</v>
      </c>
      <c r="GS31" s="15">
        <v>117400</v>
      </c>
      <c r="GT31" s="15">
        <v>127000</v>
      </c>
      <c r="GU31" s="26">
        <v>140800</v>
      </c>
      <c r="GV31" s="26">
        <v>148400</v>
      </c>
      <c r="GW31" s="26">
        <v>157500</v>
      </c>
      <c r="GX31" s="26">
        <v>167100</v>
      </c>
      <c r="GY31" s="26">
        <v>186200</v>
      </c>
      <c r="GZ31" s="3"/>
      <c r="HA31" s="3"/>
      <c r="HB31" s="3"/>
      <c r="HC31" s="3"/>
      <c r="HE31" s="50" t="str">
        <f t="shared" si="99"/>
        <v/>
      </c>
      <c r="HF31" s="50" t="str">
        <f t="shared" si="100"/>
        <v/>
      </c>
      <c r="HG31" s="50" t="str">
        <f t="shared" si="101"/>
        <v/>
      </c>
      <c r="HH31" s="201" t="str">
        <f>IF(AND(Master!K29=""),"",Master!K29)</f>
        <v/>
      </c>
      <c r="HI31" s="91">
        <f>IF(ISNA(VLOOKUP(A31,Master!$A$7:AJ$233,8,FALSE)),"",VLOOKUP(A31,Master!$A$7:AJ$233,8,FALSE))</f>
        <v>0</v>
      </c>
      <c r="HJ31" s="91" t="str">
        <f>IF(ISNA(VLOOKUP(A31,Master!$BE$39:$CH$63,5,FALSE)),"",VLOOKUP(A31,Master!$BE$39:$CH$63,5,FALSE))</f>
        <v/>
      </c>
      <c r="HK31" s="91" t="str">
        <f>IF(ISNA(VLOOKUP(A31,Master!$A$7:AJ$233,15,FALSE)),"",VLOOKUP(A31,Master!$A$7:AJ$233,15,FALSE))</f>
        <v/>
      </c>
      <c r="HL31" s="91" t="str">
        <f>IF(ISNA(VLOOKUP(A31,Master!$A$7:AJ$233,20,FALSE)),"",VLOOKUP(A31,Master!$A$7:AJ$233,20,FALSE))</f>
        <v/>
      </c>
      <c r="HM31" s="91" t="str">
        <f>IF(ISNA(VLOOKUP(A31,Master!$BE$39:$CH$63,13,FALSE)),"",VLOOKUP(A31,Master!$BE$39:$CH$63,13,FALSE))</f>
        <v/>
      </c>
      <c r="HN31" s="91" t="str">
        <f>IF(ISNA(VLOOKUP(A31,Master!$A$7:AJ$233,25,FALSE)),"",VLOOKUP(A31,Master!$A$7:AJ$233,25,FALSE))</f>
        <v/>
      </c>
      <c r="HO31" s="91" t="str">
        <f>IF(ISNA(VLOOKUP(A31,Master!$A$7:AJ$233,30,FALSE)),"",VLOOKUP(A31,Master!$A$7:AJ$233,30,FALSE))</f>
        <v/>
      </c>
      <c r="HP31" s="91">
        <f>IF(ISNA(VLOOKUP(A31,Master!$A$7:AJ$233,9,FALSE)),"",VLOOKUP(A31,Master!$A$7:AJ$233,9,FALSE))</f>
        <v>0</v>
      </c>
      <c r="HQ31" s="91" t="str">
        <f>IF(ISNA(VLOOKUP(A31,Master!$A$7:AJ$233,16,FALSE)),"",VLOOKUP(A31,Master!$A$7:AJ$233,16,FALSE))</f>
        <v/>
      </c>
      <c r="HR31" s="91" t="str">
        <f>IF(ISNA(VLOOKUP(A31,Master!$A$7:AJ$233,16,FALSE)),"",VLOOKUP(A31,Master!$A$7:AJ$233,16,FALSE))</f>
        <v/>
      </c>
      <c r="HS31" s="91" t="str">
        <f>IF(ISNA(VLOOKUP(A31,Master!$A$7:AJ$233,21,FALSE)),"",VLOOKUP(A31,Master!$A$7:AJ$233,21,FALSE))</f>
        <v/>
      </c>
      <c r="HT31" s="91" t="str">
        <f>IF(ISNA(VLOOKUP(A31,Master!$A$7:AJ$233,26,FALSE)),"",VLOOKUP(A31,Master!$A$7:AJ$233,26,FALSE))</f>
        <v/>
      </c>
      <c r="HU31" s="91" t="str">
        <f>IF(ISNA(VLOOKUP(A31,Master!$A$7:AJ$233,26,FALSE)),"",VLOOKUP(A31,Master!$A$7:AJ$233,26,FALSE))</f>
        <v/>
      </c>
      <c r="HV31" s="91" t="str">
        <f>IF(ISNA(VLOOKUP(A31,Master!$A$7:AJ$233,31,FALSE)),"",VLOOKUP(A31,Master!$A$7:AJ$233,31,FALSE))</f>
        <v/>
      </c>
      <c r="HX31" s="42">
        <f t="shared" si="102"/>
        <v>23</v>
      </c>
      <c r="HY31" s="1" t="str">
        <f>IF(AND(HH31=Master!$BY$1),HI31,IF(AND(HH31=Master!$BY$2),HJ31,IF(AND(HH31=Master!$BY$3),HJ31,IF(AND(HH31=Master!$BY$4),HJ31,IF(AND(HH31=Master!$BY$5),HJ31,IF(AND(HH31=Master!$BY$6),HJ31,IF(AND(HH31=Master!$BY$7),HK31,IF(AND(HH31=Master!$BY$8),HL31,IF(AND(HH31=Master!$BY$9),HL31,IF(AND(HH31=Master!$BY$10),HL31,IF(AND(HH31=Master!$BY$11),HL31,IF(AND(HH31=Master!$BY$12),HL31,IF(AND(HH31=Master!$BY$13),HM31,IF(AND(HH31=Master!$BY$14),HM31,IF(AND(HH31=Master!$BY$15),HM31,IF(AND(HH31=Master!$BY$16),HM31,IF(AND(HH31=Master!$BY$17),HM31,IF(AND(HH31=Master!$BY$18),HM31,IF(AND(HH31=Master!$BY$19),HN31,HO31)))))))))))))))))))</f>
        <v/>
      </c>
      <c r="HZ31" s="1" t="str">
        <f>IF(AND(HH31=Master!$BY$1),HP31,IF(AND(HH31=Master!$BY$2),HQ31,IF(AND(HH31=Master!$BY$3),HQ31,IF(AND(HH31=Master!$BY$4),HQ31,IF(AND(HH31=Master!$BY$5),HQ31,IF(AND(HH31=Master!$BY$6),HQ31,IF(AND(HH31=Master!$BY$7),HR31,IF(AND(HH31=Master!$BY$8),HS31,IF(AND(HH31=Master!$BY$9),HS31,IF(AND(HH31=Master!$BY$10),HS31,IF(AND(HH31=Master!$BY$11),HS31,IF(AND(HH31=Master!$BY$12),HS31,IF(AND(HH31=Master!$BY$13),HT31,IF(AND(HH31=Master!$BY$14),HT31,IF(AND(HH31=Master!$BY$15),HT31,IF(AND(HH31=Master!$BY$16),HT31,IF(AND(HH31=Master!$BY$17),HT31,IF(AND(HH31=Master!$BY$18),HT31,IF(AND(HH31=Master!$BY$19),HU31,HV31)))))))))))))))))))</f>
        <v/>
      </c>
    </row>
    <row r="32" spans="1:234" ht="23.25" customHeight="1" thickTop="1" thickBot="1">
      <c r="A32" s="280">
        <f>IF(AND(Master!A30=""),"",Master!A30)</f>
        <v>24</v>
      </c>
      <c r="B32" s="280" t="str">
        <f>IF(AND(Master!B30=""),"",UPPER(Master!B30))</f>
        <v/>
      </c>
      <c r="C32" s="280" t="str">
        <f>IF(AND(Master!C30=""),"",UPPER(Master!C30))</f>
        <v/>
      </c>
      <c r="D32" s="280" t="str">
        <f>IF(AND(Master!D30=""),"",UPPER(Master!D30))</f>
        <v/>
      </c>
      <c r="E32" s="282" t="s">
        <v>178</v>
      </c>
      <c r="F32" s="297" t="str">
        <f>IF(AND(Master!E30=""),"",IF(ISNA(VLOOKUP(A32,Master!$A$7:AJ$233,5,FALSE)),"",VLOOKUP(A32,Master!$A$7:AJ$233,5,FALSE)))</f>
        <v/>
      </c>
      <c r="G32" s="73" t="str">
        <f t="shared" si="80"/>
        <v/>
      </c>
      <c r="H32" s="253" t="str">
        <f>IF(AND(Master!E30=""),"",IF(ISNA(VLOOKUP(A32,Master!$A$7:AJ$233,30,FALSE)),"",VLOOKUP(A32,Master!$A$7:AJ$233,30,FALSE)))</f>
        <v/>
      </c>
      <c r="I32" s="253" t="str">
        <f>IF(AND(Master!E30=""),"",IF(ISNA(VLOOKUP(A32,Master!$A$7:AJ$233,31,FALSE)),"",VLOOKUP(A32,Master!$A$7:AJ$233,31,FALSE)))</f>
        <v/>
      </c>
      <c r="J32" s="221" t="str">
        <f>IF(AND(Master!G30=""),"",IF(ISNA(VLOOKUP(A32,Master!$A$7:AJ$233,7,FALSE)),"",VLOOKUP(A32,Master!$A$7:AJ$233,7,FALSE)))</f>
        <v/>
      </c>
      <c r="K32" s="252" t="str">
        <f>IF(AND(Master!X30=""),"",IF(ISNA(VLOOKUP(A32,Master!$A$7:AJ$233,24,FALSE)),"",VLOOKUP(A32,Master!$A$7:AJ$233,24,FALSE)))</f>
        <v/>
      </c>
      <c r="L32" s="222" t="str">
        <f t="shared" si="81"/>
        <v/>
      </c>
      <c r="M32" s="222" t="str">
        <f t="shared" si="82"/>
        <v/>
      </c>
      <c r="N32" s="223" t="str">
        <f t="shared" si="83"/>
        <v/>
      </c>
      <c r="O32" s="216" t="str">
        <f t="shared" si="84"/>
        <v/>
      </c>
      <c r="P32" s="222" t="str">
        <f t="shared" si="85"/>
        <v/>
      </c>
      <c r="Q32" s="224" t="str">
        <f t="shared" si="86"/>
        <v/>
      </c>
      <c r="R32" s="222" t="str">
        <f t="shared" si="87"/>
        <v/>
      </c>
      <c r="S32" s="90"/>
      <c r="T32" s="90"/>
      <c r="U32" s="90"/>
      <c r="V32" s="90"/>
      <c r="W32" s="225" t="str">
        <f t="shared" si="88"/>
        <v/>
      </c>
      <c r="X32" s="221" t="str">
        <f t="shared" si="89"/>
        <v/>
      </c>
      <c r="Y32" s="89"/>
      <c r="Z32" s="89"/>
      <c r="AA32" s="89"/>
      <c r="AB32" s="89"/>
      <c r="AC32" s="89"/>
      <c r="AD32" s="89"/>
      <c r="AE32" s="221" t="str">
        <f t="shared" si="90"/>
        <v/>
      </c>
      <c r="AF32" s="226" t="str">
        <f t="shared" si="91"/>
        <v/>
      </c>
      <c r="AG32" s="227" t="str">
        <f t="shared" si="92"/>
        <v/>
      </c>
      <c r="AH32" s="227" t="str">
        <f t="shared" si="103"/>
        <v/>
      </c>
      <c r="AI32" s="227" t="str">
        <f t="shared" si="104"/>
        <v/>
      </c>
      <c r="AJ32" s="227" t="str">
        <f>IF(AND(Master!AG30=""),"",Master!AG30)</f>
        <v/>
      </c>
      <c r="AK32" s="292" t="str">
        <f>IF(AND(Master!L30=""),"",Master!L30)</f>
        <v/>
      </c>
      <c r="AL32" s="3"/>
      <c r="AM32" s="3"/>
      <c r="AN32" s="3"/>
      <c r="AO32" s="3"/>
      <c r="AP32" s="365" t="s">
        <v>43</v>
      </c>
      <c r="AQ32" s="366"/>
      <c r="AR32" s="366"/>
      <c r="AS32" s="366"/>
      <c r="AT32" s="367"/>
      <c r="AU32" s="3"/>
      <c r="AV32" s="3"/>
      <c r="AY32" s="1" t="s">
        <v>255</v>
      </c>
      <c r="BC32" s="1" t="str">
        <f t="shared" si="93"/>
        <v/>
      </c>
      <c r="BD32" s="1" t="str">
        <f t="shared" si="94"/>
        <v/>
      </c>
      <c r="BE32" s="91"/>
      <c r="BF32" s="91"/>
      <c r="BG32" s="91"/>
      <c r="BH32" s="91"/>
      <c r="BI32" s="91"/>
      <c r="BJ32" s="98" t="str">
        <f>EC8</f>
        <v/>
      </c>
      <c r="BK32" s="91">
        <f t="shared" si="0"/>
        <v>120900</v>
      </c>
      <c r="BL32" s="91"/>
      <c r="BM32" s="91">
        <f t="shared" si="1"/>
        <v>120900</v>
      </c>
      <c r="BN32" s="91">
        <f t="shared" si="2"/>
        <v>114400</v>
      </c>
      <c r="BO32" s="91"/>
      <c r="BP32" s="91">
        <f t="shared" si="3"/>
        <v>114400</v>
      </c>
      <c r="BQ32" s="91">
        <f t="shared" si="4"/>
        <v>114400</v>
      </c>
      <c r="BR32" s="91"/>
      <c r="BS32" s="91">
        <f t="shared" si="5"/>
        <v>114400</v>
      </c>
      <c r="BT32" s="91">
        <f t="shared" si="6"/>
        <v>95500</v>
      </c>
      <c r="BU32" s="91"/>
      <c r="BV32" s="91">
        <f t="shared" si="7"/>
        <v>95500</v>
      </c>
      <c r="BW32" s="91">
        <f t="shared" si="8"/>
        <v>81500</v>
      </c>
      <c r="BX32" s="91"/>
      <c r="BY32" s="91">
        <f t="shared" si="9"/>
        <v>81500</v>
      </c>
      <c r="BZ32" s="91">
        <f t="shared" si="10"/>
        <v>114400</v>
      </c>
      <c r="CA32" s="91"/>
      <c r="CB32" s="91">
        <f t="shared" si="11"/>
        <v>114400</v>
      </c>
      <c r="CC32" s="91">
        <f t="shared" si="12"/>
        <v>114400</v>
      </c>
      <c r="CD32" s="91"/>
      <c r="CE32" s="91">
        <f t="shared" si="13"/>
        <v>114400</v>
      </c>
      <c r="CF32" s="91">
        <f t="shared" si="14"/>
        <v>95500</v>
      </c>
      <c r="CG32" s="91"/>
      <c r="CH32" s="91">
        <f t="shared" si="15"/>
        <v>95500</v>
      </c>
      <c r="CI32" s="91">
        <f t="shared" si="16"/>
        <v>95500</v>
      </c>
      <c r="CJ32" s="91"/>
      <c r="CK32" s="91">
        <f t="shared" si="17"/>
        <v>95500</v>
      </c>
      <c r="CL32" s="91">
        <f t="shared" si="18"/>
        <v>44800</v>
      </c>
      <c r="CM32" s="91"/>
      <c r="CN32" s="91">
        <f t="shared" si="19"/>
        <v>44800</v>
      </c>
      <c r="CO32" s="91">
        <f t="shared" si="20"/>
        <v>81500</v>
      </c>
      <c r="CP32" s="91"/>
      <c r="CQ32" s="91">
        <f t="shared" si="21"/>
        <v>81500</v>
      </c>
      <c r="CR32" s="91">
        <f t="shared" si="22"/>
        <v>114400</v>
      </c>
      <c r="CS32" s="91"/>
      <c r="CT32" s="91">
        <f t="shared" si="23"/>
        <v>114400</v>
      </c>
      <c r="CU32" s="91" t="str">
        <f t="shared" si="24"/>
        <v/>
      </c>
      <c r="CV32" s="91"/>
      <c r="CW32" s="91" t="str">
        <f t="shared" si="25"/>
        <v/>
      </c>
      <c r="CX32" s="91" t="str">
        <f t="shared" si="26"/>
        <v/>
      </c>
      <c r="CY32" s="91"/>
      <c r="CZ32" s="91" t="str">
        <f t="shared" si="27"/>
        <v/>
      </c>
      <c r="DA32" s="91" t="str">
        <f t="shared" si="28"/>
        <v/>
      </c>
      <c r="DB32" s="91"/>
      <c r="DC32" s="91" t="str">
        <f t="shared" si="29"/>
        <v/>
      </c>
      <c r="DD32" s="91" t="str">
        <f t="shared" si="30"/>
        <v/>
      </c>
      <c r="DE32" s="91"/>
      <c r="DF32" s="91" t="str">
        <f t="shared" si="31"/>
        <v/>
      </c>
      <c r="DG32" s="91" t="str">
        <f t="shared" si="32"/>
        <v/>
      </c>
      <c r="DH32" s="91"/>
      <c r="DI32" s="91" t="str">
        <f t="shared" si="33"/>
        <v/>
      </c>
      <c r="DJ32" s="91" t="str">
        <f t="shared" si="34"/>
        <v/>
      </c>
      <c r="DK32" s="91"/>
      <c r="DL32" s="91" t="str">
        <f t="shared" si="35"/>
        <v/>
      </c>
      <c r="DM32" s="91" t="str">
        <f t="shared" si="36"/>
        <v/>
      </c>
      <c r="DN32" s="91"/>
      <c r="DO32" s="91" t="str">
        <f t="shared" si="37"/>
        <v/>
      </c>
      <c r="DP32" s="91" t="str">
        <f t="shared" si="38"/>
        <v/>
      </c>
      <c r="DQ32" s="91"/>
      <c r="DR32" s="91" t="str">
        <f t="shared" si="39"/>
        <v/>
      </c>
      <c r="DS32" s="91" t="str">
        <f t="shared" si="40"/>
        <v/>
      </c>
      <c r="DT32" s="91"/>
      <c r="DU32" s="91" t="str">
        <f t="shared" si="41"/>
        <v/>
      </c>
      <c r="DV32" s="91" t="str">
        <f t="shared" si="42"/>
        <v/>
      </c>
      <c r="DW32" s="91"/>
      <c r="DX32" s="91" t="str">
        <f t="shared" si="43"/>
        <v/>
      </c>
      <c r="DY32" s="91" t="str">
        <f t="shared" si="44"/>
        <v/>
      </c>
      <c r="DZ32" s="91"/>
      <c r="EA32" s="91" t="str">
        <f t="shared" si="45"/>
        <v/>
      </c>
      <c r="EB32" s="91" t="str">
        <f t="shared" si="46"/>
        <v/>
      </c>
      <c r="EC32" s="91"/>
      <c r="ED32" s="91" t="str">
        <f t="shared" si="47"/>
        <v/>
      </c>
      <c r="EE32" s="91" t="str">
        <f t="shared" si="48"/>
        <v/>
      </c>
      <c r="EF32" s="91"/>
      <c r="EG32" s="91" t="str">
        <f t="shared" si="49"/>
        <v/>
      </c>
      <c r="EH32" s="91">
        <f t="shared" si="50"/>
        <v>0</v>
      </c>
      <c r="EI32" s="91"/>
      <c r="EJ32" s="91">
        <f t="shared" si="51"/>
        <v>0</v>
      </c>
      <c r="EK32" s="91">
        <f t="shared" si="52"/>
        <v>0</v>
      </c>
      <c r="EL32" s="91"/>
      <c r="EM32" s="91">
        <f t="shared" si="53"/>
        <v>0</v>
      </c>
      <c r="EN32" s="91">
        <f t="shared" si="54"/>
        <v>0</v>
      </c>
      <c r="EO32" s="91"/>
      <c r="EP32" s="91">
        <f t="shared" si="55"/>
        <v>0</v>
      </c>
      <c r="EQ32" s="91">
        <f t="shared" si="56"/>
        <v>0</v>
      </c>
      <c r="ER32" s="91"/>
      <c r="ES32" s="91">
        <f t="shared" si="57"/>
        <v>0</v>
      </c>
      <c r="ET32" s="91">
        <f t="shared" si="58"/>
        <v>0</v>
      </c>
      <c r="EU32" s="91"/>
      <c r="EV32" s="91">
        <f t="shared" si="59"/>
        <v>0</v>
      </c>
      <c r="EW32" s="91">
        <f t="shared" si="60"/>
        <v>0</v>
      </c>
      <c r="EX32" s="91"/>
      <c r="EY32" s="91">
        <f t="shared" si="61"/>
        <v>0</v>
      </c>
      <c r="EZ32" s="91">
        <f t="shared" si="62"/>
        <v>0</v>
      </c>
      <c r="FA32" s="91"/>
      <c r="FB32" s="91">
        <f t="shared" si="63"/>
        <v>0</v>
      </c>
      <c r="FC32" s="91">
        <f t="shared" si="64"/>
        <v>0</v>
      </c>
      <c r="FD32" s="91"/>
      <c r="FE32" s="91">
        <f t="shared" si="65"/>
        <v>0</v>
      </c>
      <c r="FF32" s="91">
        <f t="shared" si="66"/>
        <v>0</v>
      </c>
      <c r="FG32" s="91"/>
      <c r="FH32" s="91">
        <f t="shared" si="67"/>
        <v>0</v>
      </c>
      <c r="FI32" s="91">
        <f t="shared" si="68"/>
        <v>0</v>
      </c>
      <c r="FJ32" s="91"/>
      <c r="FK32" s="91">
        <f t="shared" si="69"/>
        <v>0</v>
      </c>
      <c r="FL32" s="91">
        <f t="shared" si="70"/>
        <v>0</v>
      </c>
      <c r="FM32" s="91"/>
      <c r="FN32" s="91">
        <f t="shared" si="71"/>
        <v>0</v>
      </c>
      <c r="FO32" s="91">
        <f t="shared" si="72"/>
        <v>0</v>
      </c>
      <c r="FP32" s="91"/>
      <c r="FQ32" s="91">
        <f t="shared" si="73"/>
        <v>0</v>
      </c>
      <c r="FR32" s="91">
        <f t="shared" si="74"/>
        <v>0</v>
      </c>
      <c r="FS32" s="91"/>
      <c r="FT32" s="91">
        <f t="shared" si="75"/>
        <v>0</v>
      </c>
      <c r="FU32" s="91">
        <f t="shared" si="76"/>
        <v>0</v>
      </c>
      <c r="FV32" s="91"/>
      <c r="FW32" s="91">
        <f t="shared" si="77"/>
        <v>0</v>
      </c>
      <c r="FX32" s="42"/>
      <c r="FY32" s="42"/>
      <c r="FZ32" s="42"/>
      <c r="GA32" s="42"/>
      <c r="GB32" s="1">
        <f t="shared" si="78"/>
        <v>120900</v>
      </c>
      <c r="GD32" s="1">
        <f t="shared" si="79"/>
        <v>120900</v>
      </c>
      <c r="GF32" s="30">
        <v>81500</v>
      </c>
      <c r="GG32" s="35">
        <v>95500</v>
      </c>
      <c r="GH32" s="31">
        <v>72700</v>
      </c>
      <c r="GI32" s="30">
        <v>114400</v>
      </c>
      <c r="GJ32" s="34">
        <v>38300</v>
      </c>
      <c r="GK32" s="34">
        <v>38600</v>
      </c>
      <c r="GL32" s="14">
        <v>39400</v>
      </c>
      <c r="GM32" s="14">
        <v>41400</v>
      </c>
      <c r="GN32" s="15">
        <v>44800</v>
      </c>
      <c r="GO32" s="20">
        <v>46200</v>
      </c>
      <c r="GP32" s="17">
        <v>48500</v>
      </c>
      <c r="GQ32" s="21">
        <v>56800</v>
      </c>
      <c r="GR32" s="21">
        <v>62100</v>
      </c>
      <c r="GS32" s="26">
        <v>120900</v>
      </c>
      <c r="GT32" s="26">
        <v>130800</v>
      </c>
      <c r="GU32" s="26">
        <v>145000</v>
      </c>
      <c r="GV32" s="26">
        <v>152900</v>
      </c>
      <c r="GW32" s="26">
        <v>162200</v>
      </c>
      <c r="GX32" s="15">
        <v>172100</v>
      </c>
      <c r="GY32" s="15">
        <v>191800</v>
      </c>
      <c r="GZ32" s="3"/>
      <c r="HA32" s="3"/>
      <c r="HB32" s="3"/>
      <c r="HC32" s="3"/>
      <c r="HE32" s="50" t="str">
        <f t="shared" si="99"/>
        <v/>
      </c>
      <c r="HF32" s="50" t="str">
        <f t="shared" si="100"/>
        <v/>
      </c>
      <c r="HG32" s="50" t="str">
        <f t="shared" si="101"/>
        <v/>
      </c>
      <c r="HH32" s="201" t="str">
        <f>IF(AND(Master!K30=""),"",Master!K30)</f>
        <v/>
      </c>
      <c r="HI32" s="91">
        <f>IF(ISNA(VLOOKUP(A32,Master!$A$7:AJ$233,8,FALSE)),"",VLOOKUP(A32,Master!$A$7:AJ$233,8,FALSE))</f>
        <v>0</v>
      </c>
      <c r="HJ32" s="91" t="str">
        <f>IF(ISNA(VLOOKUP(A32,Master!$BE$39:$CH$63,5,FALSE)),"",VLOOKUP(A32,Master!$BE$39:$CH$63,5,FALSE))</f>
        <v/>
      </c>
      <c r="HK32" s="91" t="str">
        <f>IF(ISNA(VLOOKUP(A32,Master!$A$7:AJ$233,15,FALSE)),"",VLOOKUP(A32,Master!$A$7:AJ$233,15,FALSE))</f>
        <v/>
      </c>
      <c r="HL32" s="91" t="str">
        <f>IF(ISNA(VLOOKUP(A32,Master!$A$7:AJ$233,20,FALSE)),"",VLOOKUP(A32,Master!$A$7:AJ$233,20,FALSE))</f>
        <v/>
      </c>
      <c r="HM32" s="91" t="str">
        <f>IF(ISNA(VLOOKUP(A32,Master!$BE$39:$CH$63,13,FALSE)),"",VLOOKUP(A32,Master!$BE$39:$CH$63,13,FALSE))</f>
        <v/>
      </c>
      <c r="HN32" s="91" t="str">
        <f>IF(ISNA(VLOOKUP(A32,Master!$A$7:AJ$233,25,FALSE)),"",VLOOKUP(A32,Master!$A$7:AJ$233,25,FALSE))</f>
        <v/>
      </c>
      <c r="HO32" s="91" t="str">
        <f>IF(ISNA(VLOOKUP(A32,Master!$A$7:AJ$233,30,FALSE)),"",VLOOKUP(A32,Master!$A$7:AJ$233,30,FALSE))</f>
        <v/>
      </c>
      <c r="HP32" s="91">
        <f>IF(ISNA(VLOOKUP(A32,Master!$A$7:AJ$233,9,FALSE)),"",VLOOKUP(A32,Master!$A$7:AJ$233,9,FALSE))</f>
        <v>0</v>
      </c>
      <c r="HQ32" s="91" t="str">
        <f>IF(ISNA(VLOOKUP(A32,Master!$A$7:AJ$233,16,FALSE)),"",VLOOKUP(A32,Master!$A$7:AJ$233,16,FALSE))</f>
        <v/>
      </c>
      <c r="HR32" s="91" t="str">
        <f>IF(ISNA(VLOOKUP(A32,Master!$A$7:AJ$233,16,FALSE)),"",VLOOKUP(A32,Master!$A$7:AJ$233,16,FALSE))</f>
        <v/>
      </c>
      <c r="HS32" s="91" t="str">
        <f>IF(ISNA(VLOOKUP(A32,Master!$A$7:AJ$233,21,FALSE)),"",VLOOKUP(A32,Master!$A$7:AJ$233,21,FALSE))</f>
        <v/>
      </c>
      <c r="HT32" s="91" t="str">
        <f>IF(ISNA(VLOOKUP(A32,Master!$A$7:AJ$233,26,FALSE)),"",VLOOKUP(A32,Master!$A$7:AJ$233,26,FALSE))</f>
        <v/>
      </c>
      <c r="HU32" s="91" t="str">
        <f>IF(ISNA(VLOOKUP(A32,Master!$A$7:AJ$233,26,FALSE)),"",VLOOKUP(A32,Master!$A$7:AJ$233,26,FALSE))</f>
        <v/>
      </c>
      <c r="HV32" s="91" t="str">
        <f>IF(ISNA(VLOOKUP(A32,Master!$A$7:AJ$233,31,FALSE)),"",VLOOKUP(A32,Master!$A$7:AJ$233,31,FALSE))</f>
        <v/>
      </c>
      <c r="HX32" s="42">
        <f t="shared" si="102"/>
        <v>24</v>
      </c>
      <c r="HY32" s="1" t="str">
        <f>IF(AND(HH32=Master!$BY$1),HI32,IF(AND(HH32=Master!$BY$2),HJ32,IF(AND(HH32=Master!$BY$3),HJ32,IF(AND(HH32=Master!$BY$4),HJ32,IF(AND(HH32=Master!$BY$5),HJ32,IF(AND(HH32=Master!$BY$6),HJ32,IF(AND(HH32=Master!$BY$7),HK32,IF(AND(HH32=Master!$BY$8),HL32,IF(AND(HH32=Master!$BY$9),HL32,IF(AND(HH32=Master!$BY$10),HL32,IF(AND(HH32=Master!$BY$11),HL32,IF(AND(HH32=Master!$BY$12),HL32,IF(AND(HH32=Master!$BY$13),HM32,IF(AND(HH32=Master!$BY$14),HM32,IF(AND(HH32=Master!$BY$15),HM32,IF(AND(HH32=Master!$BY$16),HM32,IF(AND(HH32=Master!$BY$17),HM32,IF(AND(HH32=Master!$BY$18),HM32,IF(AND(HH32=Master!$BY$19),HN32,HO32)))))))))))))))))))</f>
        <v/>
      </c>
      <c r="HZ32" s="1" t="str">
        <f>IF(AND(HH32=Master!$BY$1),HP32,IF(AND(HH32=Master!$BY$2),HQ32,IF(AND(HH32=Master!$BY$3),HQ32,IF(AND(HH32=Master!$BY$4),HQ32,IF(AND(HH32=Master!$BY$5),HQ32,IF(AND(HH32=Master!$BY$6),HQ32,IF(AND(HH32=Master!$BY$7),HR32,IF(AND(HH32=Master!$BY$8),HS32,IF(AND(HH32=Master!$BY$9),HS32,IF(AND(HH32=Master!$BY$10),HS32,IF(AND(HH32=Master!$BY$11),HS32,IF(AND(HH32=Master!$BY$12),HS32,IF(AND(HH32=Master!$BY$13),HT32,IF(AND(HH32=Master!$BY$14),HT32,IF(AND(HH32=Master!$BY$15),HT32,IF(AND(HH32=Master!$BY$16),HT32,IF(AND(HH32=Master!$BY$17),HT32,IF(AND(HH32=Master!$BY$18),HT32,IF(AND(HH32=Master!$BY$19),HU32,HV32)))))))))))))))))))</f>
        <v/>
      </c>
    </row>
    <row r="33" spans="1:234" ht="23.25" customHeight="1" thickTop="1" thickBot="1">
      <c r="A33" s="280">
        <f>IF(AND(Master!A31=""),"",Master!A31)</f>
        <v>25</v>
      </c>
      <c r="B33" s="280" t="str">
        <f>IF(AND(Master!B31=""),"",UPPER(Master!B31))</f>
        <v/>
      </c>
      <c r="C33" s="280" t="str">
        <f>IF(AND(Master!C31=""),"",UPPER(Master!C31))</f>
        <v/>
      </c>
      <c r="D33" s="280" t="str">
        <f>IF(AND(Master!D31=""),"",UPPER(Master!D31))</f>
        <v/>
      </c>
      <c r="E33" s="282" t="s">
        <v>178</v>
      </c>
      <c r="F33" s="297" t="str">
        <f>IF(AND(Master!E31=""),"",IF(ISNA(VLOOKUP(A33,Master!$A$7:AJ$233,5,FALSE)),"",VLOOKUP(A33,Master!$A$7:AJ$233,5,FALSE)))</f>
        <v/>
      </c>
      <c r="G33" s="73" t="str">
        <f t="shared" si="80"/>
        <v/>
      </c>
      <c r="H33" s="253" t="str">
        <f>IF(AND(Master!E31=""),"",IF(ISNA(VLOOKUP(A33,Master!$A$7:AJ$233,30,FALSE)),"",VLOOKUP(A33,Master!$A$7:AJ$233,30,FALSE)))</f>
        <v/>
      </c>
      <c r="I33" s="253" t="str">
        <f>IF(AND(Master!E31=""),"",IF(ISNA(VLOOKUP(A33,Master!$A$7:AJ$233,31,FALSE)),"",VLOOKUP(A33,Master!$A$7:AJ$233,31,FALSE)))</f>
        <v/>
      </c>
      <c r="J33" s="221" t="str">
        <f>IF(AND(Master!G31=""),"",IF(ISNA(VLOOKUP(A33,Master!$A$7:AJ$233,7,FALSE)),"",VLOOKUP(A33,Master!$A$7:AJ$233,7,FALSE)))</f>
        <v/>
      </c>
      <c r="K33" s="252" t="str">
        <f>IF(AND(Master!X31=""),"",IF(ISNA(VLOOKUP(A33,Master!$A$7:AJ$233,24,FALSE)),"",VLOOKUP(A33,Master!$A$7:AJ$233,24,FALSE)))</f>
        <v/>
      </c>
      <c r="L33" s="222" t="str">
        <f t="shared" si="81"/>
        <v/>
      </c>
      <c r="M33" s="222" t="str">
        <f t="shared" si="82"/>
        <v/>
      </c>
      <c r="N33" s="223" t="str">
        <f t="shared" si="83"/>
        <v/>
      </c>
      <c r="O33" s="216" t="str">
        <f t="shared" si="84"/>
        <v/>
      </c>
      <c r="P33" s="222" t="str">
        <f t="shared" si="85"/>
        <v/>
      </c>
      <c r="Q33" s="224" t="str">
        <f t="shared" si="86"/>
        <v/>
      </c>
      <c r="R33" s="222" t="str">
        <f t="shared" si="87"/>
        <v/>
      </c>
      <c r="S33" s="90"/>
      <c r="T33" s="90"/>
      <c r="U33" s="90"/>
      <c r="V33" s="90"/>
      <c r="W33" s="225" t="str">
        <f t="shared" si="88"/>
        <v/>
      </c>
      <c r="X33" s="221" t="str">
        <f t="shared" si="89"/>
        <v/>
      </c>
      <c r="Y33" s="89">
        <v>1100</v>
      </c>
      <c r="Z33" s="89">
        <v>1450</v>
      </c>
      <c r="AA33" s="89">
        <v>511</v>
      </c>
      <c r="AB33" s="89">
        <v>2158</v>
      </c>
      <c r="AC33" s="89">
        <v>2000</v>
      </c>
      <c r="AD33" s="89"/>
      <c r="AE33" s="221" t="str">
        <f t="shared" si="90"/>
        <v/>
      </c>
      <c r="AF33" s="226" t="str">
        <f t="shared" si="91"/>
        <v/>
      </c>
      <c r="AG33" s="227" t="str">
        <f t="shared" si="92"/>
        <v/>
      </c>
      <c r="AH33" s="227" t="str">
        <f t="shared" si="103"/>
        <v/>
      </c>
      <c r="AI33" s="227" t="str">
        <f t="shared" si="104"/>
        <v/>
      </c>
      <c r="AJ33" s="227" t="str">
        <f>IF(AND(Master!AG31=""),"",Master!AG31)</f>
        <v/>
      </c>
      <c r="AK33" s="292" t="str">
        <f>IF(AND(Master!L31=""),"",Master!L31)</f>
        <v/>
      </c>
      <c r="AL33" s="3"/>
      <c r="AM33" s="3"/>
      <c r="AN33" s="3"/>
      <c r="AO33" s="3"/>
      <c r="AP33" s="362" t="s">
        <v>116</v>
      </c>
      <c r="AQ33" s="363"/>
      <c r="AR33" s="363"/>
      <c r="AS33" s="363"/>
      <c r="AT33" s="364"/>
      <c r="AU33" s="3"/>
      <c r="AV33" s="3"/>
      <c r="AY33" s="1" t="s">
        <v>190</v>
      </c>
      <c r="BC33" s="1" t="str">
        <f t="shared" si="93"/>
        <v/>
      </c>
      <c r="BD33" s="1" t="str">
        <f t="shared" si="94"/>
        <v/>
      </c>
      <c r="BE33" s="91"/>
      <c r="BF33" s="91"/>
      <c r="BG33" s="91"/>
      <c r="BH33" s="91"/>
      <c r="BI33" s="91"/>
      <c r="BJ33" s="98" t="str">
        <f>EF8</f>
        <v/>
      </c>
      <c r="BK33" s="91">
        <f t="shared" si="0"/>
        <v>124500</v>
      </c>
      <c r="BL33" s="91"/>
      <c r="BM33" s="91">
        <f t="shared" si="1"/>
        <v>124500</v>
      </c>
      <c r="BN33" s="91">
        <f t="shared" si="2"/>
        <v>117800</v>
      </c>
      <c r="BO33" s="91"/>
      <c r="BP33" s="91">
        <f t="shared" si="3"/>
        <v>117800</v>
      </c>
      <c r="BQ33" s="91">
        <f t="shared" si="4"/>
        <v>117800</v>
      </c>
      <c r="BR33" s="91"/>
      <c r="BS33" s="91">
        <f t="shared" si="5"/>
        <v>117800</v>
      </c>
      <c r="BT33" s="91">
        <f t="shared" si="6"/>
        <v>98400</v>
      </c>
      <c r="BU33" s="91"/>
      <c r="BV33" s="91">
        <f t="shared" si="7"/>
        <v>98400</v>
      </c>
      <c r="BW33" s="91">
        <f t="shared" si="8"/>
        <v>83900</v>
      </c>
      <c r="BX33" s="91"/>
      <c r="BY33" s="91">
        <f t="shared" si="9"/>
        <v>83900</v>
      </c>
      <c r="BZ33" s="91">
        <f t="shared" si="10"/>
        <v>117800</v>
      </c>
      <c r="CA33" s="91"/>
      <c r="CB33" s="91">
        <f t="shared" si="11"/>
        <v>117800</v>
      </c>
      <c r="CC33" s="91">
        <f t="shared" si="12"/>
        <v>117800</v>
      </c>
      <c r="CD33" s="91"/>
      <c r="CE33" s="91">
        <f t="shared" si="13"/>
        <v>117800</v>
      </c>
      <c r="CF33" s="91">
        <f t="shared" si="14"/>
        <v>98400</v>
      </c>
      <c r="CG33" s="91"/>
      <c r="CH33" s="91">
        <f t="shared" si="15"/>
        <v>98400</v>
      </c>
      <c r="CI33" s="91">
        <f t="shared" si="16"/>
        <v>98400</v>
      </c>
      <c r="CJ33" s="91"/>
      <c r="CK33" s="91">
        <f t="shared" si="17"/>
        <v>98400</v>
      </c>
      <c r="CL33" s="91">
        <f t="shared" si="18"/>
        <v>46100</v>
      </c>
      <c r="CM33" s="91"/>
      <c r="CN33" s="91">
        <f t="shared" si="19"/>
        <v>46100</v>
      </c>
      <c r="CO33" s="91">
        <f t="shared" si="20"/>
        <v>83900</v>
      </c>
      <c r="CP33" s="91"/>
      <c r="CQ33" s="91">
        <f t="shared" si="21"/>
        <v>83900</v>
      </c>
      <c r="CR33" s="91">
        <f t="shared" si="22"/>
        <v>117800</v>
      </c>
      <c r="CS33" s="91"/>
      <c r="CT33" s="91">
        <f t="shared" si="23"/>
        <v>117800</v>
      </c>
      <c r="CU33" s="91" t="str">
        <f t="shared" si="24"/>
        <v/>
      </c>
      <c r="CV33" s="91"/>
      <c r="CW33" s="91" t="str">
        <f t="shared" si="25"/>
        <v/>
      </c>
      <c r="CX33" s="91" t="str">
        <f t="shared" si="26"/>
        <v/>
      </c>
      <c r="CY33" s="91"/>
      <c r="CZ33" s="91" t="str">
        <f t="shared" si="27"/>
        <v/>
      </c>
      <c r="DA33" s="91" t="str">
        <f t="shared" si="28"/>
        <v/>
      </c>
      <c r="DB33" s="91"/>
      <c r="DC33" s="91" t="str">
        <f t="shared" si="29"/>
        <v/>
      </c>
      <c r="DD33" s="91" t="str">
        <f t="shared" si="30"/>
        <v/>
      </c>
      <c r="DE33" s="91"/>
      <c r="DF33" s="91" t="str">
        <f t="shared" si="31"/>
        <v/>
      </c>
      <c r="DG33" s="91" t="str">
        <f t="shared" si="32"/>
        <v/>
      </c>
      <c r="DH33" s="91"/>
      <c r="DI33" s="91" t="str">
        <f t="shared" si="33"/>
        <v/>
      </c>
      <c r="DJ33" s="91" t="str">
        <f t="shared" si="34"/>
        <v/>
      </c>
      <c r="DK33" s="91"/>
      <c r="DL33" s="91" t="str">
        <f t="shared" si="35"/>
        <v/>
      </c>
      <c r="DM33" s="91" t="str">
        <f t="shared" si="36"/>
        <v/>
      </c>
      <c r="DN33" s="91"/>
      <c r="DO33" s="91" t="str">
        <f t="shared" si="37"/>
        <v/>
      </c>
      <c r="DP33" s="91" t="str">
        <f t="shared" si="38"/>
        <v/>
      </c>
      <c r="DQ33" s="91"/>
      <c r="DR33" s="91" t="str">
        <f t="shared" si="39"/>
        <v/>
      </c>
      <c r="DS33" s="91" t="str">
        <f t="shared" si="40"/>
        <v/>
      </c>
      <c r="DT33" s="91"/>
      <c r="DU33" s="91" t="str">
        <f t="shared" si="41"/>
        <v/>
      </c>
      <c r="DV33" s="91" t="str">
        <f t="shared" si="42"/>
        <v/>
      </c>
      <c r="DW33" s="91"/>
      <c r="DX33" s="91" t="str">
        <f t="shared" si="43"/>
        <v/>
      </c>
      <c r="DY33" s="91" t="str">
        <f t="shared" si="44"/>
        <v/>
      </c>
      <c r="DZ33" s="91"/>
      <c r="EA33" s="91" t="str">
        <f t="shared" si="45"/>
        <v/>
      </c>
      <c r="EB33" s="91" t="str">
        <f t="shared" si="46"/>
        <v/>
      </c>
      <c r="EC33" s="91"/>
      <c r="ED33" s="91" t="str">
        <f t="shared" si="47"/>
        <v/>
      </c>
      <c r="EE33" s="91" t="str">
        <f t="shared" si="48"/>
        <v/>
      </c>
      <c r="EF33" s="91"/>
      <c r="EG33" s="91" t="str">
        <f t="shared" si="49"/>
        <v/>
      </c>
      <c r="EH33" s="91">
        <f t="shared" si="50"/>
        <v>0</v>
      </c>
      <c r="EI33" s="91"/>
      <c r="EJ33" s="91">
        <f t="shared" si="51"/>
        <v>0</v>
      </c>
      <c r="EK33" s="91">
        <f t="shared" si="52"/>
        <v>0</v>
      </c>
      <c r="EL33" s="91"/>
      <c r="EM33" s="91">
        <f t="shared" si="53"/>
        <v>0</v>
      </c>
      <c r="EN33" s="91">
        <f t="shared" si="54"/>
        <v>0</v>
      </c>
      <c r="EO33" s="91"/>
      <c r="EP33" s="91">
        <f t="shared" si="55"/>
        <v>0</v>
      </c>
      <c r="EQ33" s="91">
        <f t="shared" si="56"/>
        <v>0</v>
      </c>
      <c r="ER33" s="91"/>
      <c r="ES33" s="91">
        <f t="shared" si="57"/>
        <v>0</v>
      </c>
      <c r="ET33" s="91">
        <f t="shared" si="58"/>
        <v>0</v>
      </c>
      <c r="EU33" s="91"/>
      <c r="EV33" s="91">
        <f t="shared" si="59"/>
        <v>0</v>
      </c>
      <c r="EW33" s="91">
        <f t="shared" si="60"/>
        <v>0</v>
      </c>
      <c r="EX33" s="91"/>
      <c r="EY33" s="91">
        <f t="shared" si="61"/>
        <v>0</v>
      </c>
      <c r="EZ33" s="91">
        <f t="shared" si="62"/>
        <v>0</v>
      </c>
      <c r="FA33" s="91"/>
      <c r="FB33" s="91">
        <f t="shared" si="63"/>
        <v>0</v>
      </c>
      <c r="FC33" s="91">
        <f t="shared" si="64"/>
        <v>0</v>
      </c>
      <c r="FD33" s="91"/>
      <c r="FE33" s="91">
        <f t="shared" si="65"/>
        <v>0</v>
      </c>
      <c r="FF33" s="91">
        <f t="shared" si="66"/>
        <v>0</v>
      </c>
      <c r="FG33" s="91"/>
      <c r="FH33" s="91">
        <f t="shared" si="67"/>
        <v>0</v>
      </c>
      <c r="FI33" s="91">
        <f t="shared" si="68"/>
        <v>0</v>
      </c>
      <c r="FJ33" s="91"/>
      <c r="FK33" s="91">
        <f t="shared" si="69"/>
        <v>0</v>
      </c>
      <c r="FL33" s="91">
        <f t="shared" si="70"/>
        <v>0</v>
      </c>
      <c r="FM33" s="91"/>
      <c r="FN33" s="91">
        <f t="shared" si="71"/>
        <v>0</v>
      </c>
      <c r="FO33" s="91">
        <f t="shared" si="72"/>
        <v>0</v>
      </c>
      <c r="FP33" s="91"/>
      <c r="FQ33" s="91">
        <f t="shared" si="73"/>
        <v>0</v>
      </c>
      <c r="FR33" s="91">
        <f t="shared" si="74"/>
        <v>0</v>
      </c>
      <c r="FS33" s="91"/>
      <c r="FT33" s="91">
        <f t="shared" si="75"/>
        <v>0</v>
      </c>
      <c r="FU33" s="91">
        <f t="shared" si="76"/>
        <v>0</v>
      </c>
      <c r="FV33" s="91"/>
      <c r="FW33" s="91">
        <f t="shared" si="77"/>
        <v>0</v>
      </c>
      <c r="FX33" s="42"/>
      <c r="FY33" s="42"/>
      <c r="FZ33" s="42"/>
      <c r="GA33" s="42"/>
      <c r="GB33" s="1">
        <f t="shared" si="78"/>
        <v>124500</v>
      </c>
      <c r="GD33" s="1">
        <f t="shared" si="79"/>
        <v>124500</v>
      </c>
      <c r="GF33" s="31">
        <v>83900</v>
      </c>
      <c r="GG33" s="35">
        <v>98400</v>
      </c>
      <c r="GH33" s="31">
        <v>74900</v>
      </c>
      <c r="GI33" s="30">
        <v>117800</v>
      </c>
      <c r="GJ33" s="34">
        <v>39400</v>
      </c>
      <c r="GK33" s="34">
        <v>39800</v>
      </c>
      <c r="GL33" s="14">
        <v>40600</v>
      </c>
      <c r="GM33" s="14">
        <v>42600</v>
      </c>
      <c r="GN33" s="19">
        <v>46100</v>
      </c>
      <c r="GO33" s="22">
        <v>47600</v>
      </c>
      <c r="GP33" s="17">
        <v>50000</v>
      </c>
      <c r="GQ33" s="23">
        <v>58500</v>
      </c>
      <c r="GR33" s="23">
        <v>64000</v>
      </c>
      <c r="GS33" s="26">
        <v>124500</v>
      </c>
      <c r="GT33" s="26">
        <v>134700</v>
      </c>
      <c r="GU33" s="26">
        <v>149400</v>
      </c>
      <c r="GV33" s="26">
        <v>157500</v>
      </c>
      <c r="GW33" s="26">
        <v>167100</v>
      </c>
      <c r="GX33" s="15">
        <v>177300</v>
      </c>
      <c r="GY33" s="15">
        <v>197600</v>
      </c>
      <c r="GZ33" s="3"/>
      <c r="HA33" s="3"/>
      <c r="HB33" s="3"/>
      <c r="HC33" s="3"/>
      <c r="HE33" s="50" t="str">
        <f t="shared" si="99"/>
        <v/>
      </c>
      <c r="HF33" s="50" t="str">
        <f t="shared" si="100"/>
        <v/>
      </c>
      <c r="HG33" s="50" t="str">
        <f t="shared" si="101"/>
        <v/>
      </c>
      <c r="HH33" s="201" t="str">
        <f>IF(AND(Master!K31=""),"",Master!K31)</f>
        <v/>
      </c>
      <c r="HI33" s="91">
        <f>IF(ISNA(VLOOKUP(A33,Master!$A$7:AJ$233,8,FALSE)),"",VLOOKUP(A33,Master!$A$7:AJ$233,8,FALSE))</f>
        <v>0</v>
      </c>
      <c r="HJ33" s="91" t="str">
        <f>IF(ISNA(VLOOKUP(A33,Master!$BE$39:$CH$63,5,FALSE)),"",VLOOKUP(A33,Master!$BE$39:$CH$63,5,FALSE))</f>
        <v/>
      </c>
      <c r="HK33" s="91" t="str">
        <f>IF(ISNA(VLOOKUP(A33,Master!$A$7:AJ$233,15,FALSE)),"",VLOOKUP(A33,Master!$A$7:AJ$233,15,FALSE))</f>
        <v/>
      </c>
      <c r="HL33" s="91" t="str">
        <f>IF(ISNA(VLOOKUP(A33,Master!$A$7:AJ$233,20,FALSE)),"",VLOOKUP(A33,Master!$A$7:AJ$233,20,FALSE))</f>
        <v/>
      </c>
      <c r="HM33" s="91" t="str">
        <f>IF(ISNA(VLOOKUP(A33,Master!$BE$39:$CH$63,13,FALSE)),"",VLOOKUP(A33,Master!$BE$39:$CH$63,13,FALSE))</f>
        <v/>
      </c>
      <c r="HN33" s="91" t="str">
        <f>IF(ISNA(VLOOKUP(A33,Master!$A$7:AJ$233,25,FALSE)),"",VLOOKUP(A33,Master!$A$7:AJ$233,25,FALSE))</f>
        <v/>
      </c>
      <c r="HO33" s="91" t="str">
        <f>IF(ISNA(VLOOKUP(A33,Master!$A$7:AJ$233,30,FALSE)),"",VLOOKUP(A33,Master!$A$7:AJ$233,30,FALSE))</f>
        <v/>
      </c>
      <c r="HP33" s="91">
        <f>IF(ISNA(VLOOKUP(A33,Master!$A$7:AJ$233,9,FALSE)),"",VLOOKUP(A33,Master!$A$7:AJ$233,9,FALSE))</f>
        <v>0</v>
      </c>
      <c r="HQ33" s="91" t="str">
        <f>IF(ISNA(VLOOKUP(A33,Master!$A$7:AJ$233,16,FALSE)),"",VLOOKUP(A33,Master!$A$7:AJ$233,16,FALSE))</f>
        <v/>
      </c>
      <c r="HR33" s="91" t="str">
        <f>IF(ISNA(VLOOKUP(A33,Master!$A$7:AJ$233,16,FALSE)),"",VLOOKUP(A33,Master!$A$7:AJ$233,16,FALSE))</f>
        <v/>
      </c>
      <c r="HS33" s="91" t="str">
        <f>IF(ISNA(VLOOKUP(A33,Master!$A$7:AJ$233,21,FALSE)),"",VLOOKUP(A33,Master!$A$7:AJ$233,21,FALSE))</f>
        <v/>
      </c>
      <c r="HT33" s="91" t="str">
        <f>IF(ISNA(VLOOKUP(A33,Master!$A$7:AJ$233,26,FALSE)),"",VLOOKUP(A33,Master!$A$7:AJ$233,26,FALSE))</f>
        <v/>
      </c>
      <c r="HU33" s="91" t="str">
        <f>IF(ISNA(VLOOKUP(A33,Master!$A$7:AJ$233,26,FALSE)),"",VLOOKUP(A33,Master!$A$7:AJ$233,26,FALSE))</f>
        <v/>
      </c>
      <c r="HV33" s="91" t="str">
        <f>IF(ISNA(VLOOKUP(A33,Master!$A$7:AJ$233,31,FALSE)),"",VLOOKUP(A33,Master!$A$7:AJ$233,31,FALSE))</f>
        <v/>
      </c>
      <c r="HX33" s="42">
        <f t="shared" si="102"/>
        <v>25</v>
      </c>
      <c r="HY33" s="1" t="str">
        <f>IF(AND(HH33=Master!$BY$1),HI33,IF(AND(HH33=Master!$BY$2),HJ33,IF(AND(HH33=Master!$BY$3),HJ33,IF(AND(HH33=Master!$BY$4),HJ33,IF(AND(HH33=Master!$BY$5),HJ33,IF(AND(HH33=Master!$BY$6),HJ33,IF(AND(HH33=Master!$BY$7),HK33,IF(AND(HH33=Master!$BY$8),HL33,IF(AND(HH33=Master!$BY$9),HL33,IF(AND(HH33=Master!$BY$10),HL33,IF(AND(HH33=Master!$BY$11),HL33,IF(AND(HH33=Master!$BY$12),HL33,IF(AND(HH33=Master!$BY$13),HM33,IF(AND(HH33=Master!$BY$14),HM33,IF(AND(HH33=Master!$BY$15),HM33,IF(AND(HH33=Master!$BY$16),HM33,IF(AND(HH33=Master!$BY$17),HM33,IF(AND(HH33=Master!$BY$18),HM33,IF(AND(HH33=Master!$BY$19),HN33,HO33)))))))))))))))))))</f>
        <v/>
      </c>
      <c r="HZ33" s="1" t="str">
        <f>IF(AND(HH33=Master!$BY$1),HP33,IF(AND(HH33=Master!$BY$2),HQ33,IF(AND(HH33=Master!$BY$3),HQ33,IF(AND(HH33=Master!$BY$4),HQ33,IF(AND(HH33=Master!$BY$5),HQ33,IF(AND(HH33=Master!$BY$6),HQ33,IF(AND(HH33=Master!$BY$7),HR33,IF(AND(HH33=Master!$BY$8),HS33,IF(AND(HH33=Master!$BY$9),HS33,IF(AND(HH33=Master!$BY$10),HS33,IF(AND(HH33=Master!$BY$11),HS33,IF(AND(HH33=Master!$BY$12),HS33,IF(AND(HH33=Master!$BY$13),HT33,IF(AND(HH33=Master!$BY$14),HT33,IF(AND(HH33=Master!$BY$15),HT33,IF(AND(HH33=Master!$BY$16),HT33,IF(AND(HH33=Master!$BY$17),HT33,IF(AND(HH33=Master!$BY$18),HT33,IF(AND(HH33=Master!$BY$19),HU33,HV33)))))))))))))))))))</f>
        <v/>
      </c>
    </row>
    <row r="34" spans="1:234" ht="24" customHeight="1" thickTop="1">
      <c r="A34" s="83"/>
      <c r="B34" s="83"/>
      <c r="C34" s="86"/>
      <c r="D34" s="86"/>
      <c r="E34" s="249"/>
      <c r="F34" s="86"/>
      <c r="G34" s="86"/>
      <c r="H34" s="80"/>
      <c r="I34" s="80"/>
      <c r="J34" s="80"/>
      <c r="K34" s="68"/>
      <c r="L34" s="68"/>
      <c r="M34" s="68"/>
      <c r="N34" s="68"/>
      <c r="O34" s="68"/>
      <c r="P34" s="68"/>
      <c r="Q34" s="68"/>
      <c r="R34" s="68"/>
      <c r="S34" s="75"/>
      <c r="T34" s="75"/>
      <c r="U34" s="75"/>
      <c r="V34" s="75"/>
      <c r="W34" s="75"/>
      <c r="X34" s="80"/>
      <c r="Y34" s="75"/>
      <c r="Z34" s="75"/>
      <c r="AA34" s="75"/>
      <c r="AB34" s="75"/>
      <c r="AC34" s="75"/>
      <c r="AD34" s="75"/>
      <c r="AE34" s="80"/>
      <c r="AF34" s="75"/>
      <c r="AG34" s="215"/>
      <c r="AH34" s="215"/>
      <c r="AI34" s="215"/>
      <c r="AJ34" s="75"/>
      <c r="AK34" s="75"/>
      <c r="AL34" s="3"/>
      <c r="AM34" s="3"/>
      <c r="AN34" s="3"/>
      <c r="AO34" s="3"/>
      <c r="AP34" s="359" t="s">
        <v>44</v>
      </c>
      <c r="AQ34" s="360"/>
      <c r="AR34" s="360"/>
      <c r="AS34" s="360"/>
      <c r="AT34" s="361"/>
      <c r="AU34" s="3"/>
      <c r="AV34" s="3"/>
      <c r="AY34" s="1" t="s">
        <v>256</v>
      </c>
      <c r="AZ34" s="50">
        <v>1700</v>
      </c>
      <c r="BA34" s="50">
        <v>2</v>
      </c>
      <c r="BB34" s="50" t="s">
        <v>54</v>
      </c>
      <c r="BE34" s="91"/>
      <c r="BF34" s="91"/>
      <c r="BG34" s="91"/>
      <c r="BH34" s="91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1">
        <f t="shared" si="78"/>
        <v>128200</v>
      </c>
      <c r="GD34" s="1">
        <f t="shared" si="79"/>
        <v>128200</v>
      </c>
      <c r="GF34" s="30">
        <v>86400</v>
      </c>
      <c r="GG34" s="35">
        <v>101400</v>
      </c>
      <c r="GH34" s="31">
        <v>77100</v>
      </c>
      <c r="GI34" s="37">
        <v>121300</v>
      </c>
      <c r="GJ34" s="31">
        <v>40600</v>
      </c>
      <c r="GK34" s="31">
        <v>41000</v>
      </c>
      <c r="GL34" s="14">
        <v>41800</v>
      </c>
      <c r="GM34" s="14">
        <v>43900</v>
      </c>
      <c r="GN34" s="19">
        <v>47500</v>
      </c>
      <c r="GO34" s="22">
        <v>49000</v>
      </c>
      <c r="GP34" s="17">
        <v>51500</v>
      </c>
      <c r="GQ34" s="23">
        <v>60300</v>
      </c>
      <c r="GR34" s="23">
        <v>65900</v>
      </c>
      <c r="GS34" s="26">
        <v>128200</v>
      </c>
      <c r="GT34" s="26">
        <v>138700</v>
      </c>
      <c r="GU34" s="15">
        <v>153900</v>
      </c>
      <c r="GV34" s="15">
        <v>162200</v>
      </c>
      <c r="GW34" s="15">
        <v>172100</v>
      </c>
      <c r="GX34" s="15">
        <v>182600</v>
      </c>
      <c r="GY34" s="15">
        <v>203500</v>
      </c>
      <c r="GZ34" s="3"/>
      <c r="HA34" s="3"/>
      <c r="HB34" s="3"/>
      <c r="HC34" s="3"/>
      <c r="HE34" s="50" t="str">
        <f t="shared" si="99"/>
        <v/>
      </c>
      <c r="HF34" s="50" t="str">
        <f t="shared" si="100"/>
        <v/>
      </c>
      <c r="HG34" s="50" t="str">
        <f t="shared" si="101"/>
        <v/>
      </c>
      <c r="HI34" s="1" t="str">
        <f>IF(ISNA(VLOOKUP(A34,Master!$A$7:AJ$233,8,FALSE)),"",VLOOKUP(A34,Master!$A$7:AJ$233,8,FALSE))</f>
        <v/>
      </c>
      <c r="HJ34" s="1" t="str">
        <f>IF(ISNA(VLOOKUP(A34,Master!$BE$39:$CH$63,5,FALSE)),"",VLOOKUP(A34,Master!$BE$39:$CH$63,5,FALSE))</f>
        <v/>
      </c>
      <c r="HK34" s="1" t="str">
        <f>IF(ISNA(VLOOKUP(A34,Master!$A$7:AJ$233,15,FALSE)),"",VLOOKUP(A34,Master!$A$7:AJ$233,15,FALSE))</f>
        <v/>
      </c>
      <c r="HM34" s="1" t="str">
        <f>IF(ISNA(VLOOKUP(A34,Master!$BE$39:$CH$63,19,FALSE)),"",VLOOKUP(A34,Master!$BE$39:$CH$63,19,FALSE))</f>
        <v/>
      </c>
      <c r="HN34" s="1" t="str">
        <f>IF(ISNA(VLOOKUP(A34,Master!$A$7:AJ$233,25,FALSE)),"",VLOOKUP(A34,Master!$A$7:AJ$233,25,FALSE))</f>
        <v/>
      </c>
      <c r="HO34" s="1" t="str">
        <f>IF(ISNA(VLOOKUP(A34,Master!$A$7:AJ$233,30,FALSE)),"",VLOOKUP(A34,Master!$A$7:AJ$233,30,FALSE))</f>
        <v/>
      </c>
    </row>
    <row r="35" spans="1:234" ht="24" customHeight="1">
      <c r="A35" s="83"/>
      <c r="B35" s="83"/>
      <c r="C35" s="86"/>
      <c r="D35" s="86"/>
      <c r="E35" s="81"/>
      <c r="F35" s="86"/>
      <c r="G35" s="86"/>
      <c r="H35" s="80"/>
      <c r="I35" s="80"/>
      <c r="J35" s="80"/>
      <c r="K35" s="68"/>
      <c r="L35" s="68"/>
      <c r="M35" s="68"/>
      <c r="N35" s="68"/>
      <c r="O35" s="68"/>
      <c r="P35" s="68"/>
      <c r="Q35" s="68"/>
      <c r="R35" s="68"/>
      <c r="S35" s="75"/>
      <c r="T35" s="75"/>
      <c r="U35" s="75"/>
      <c r="V35" s="75"/>
      <c r="W35" s="75"/>
      <c r="X35" s="80"/>
      <c r="Y35" s="75"/>
      <c r="Z35" s="75"/>
      <c r="AA35" s="75"/>
      <c r="AB35" s="75"/>
      <c r="AC35" s="75"/>
      <c r="AD35" s="75"/>
      <c r="AE35" s="80"/>
      <c r="AF35" s="75"/>
      <c r="AG35" s="75"/>
      <c r="AH35" s="75"/>
      <c r="AI35" s="75"/>
      <c r="AJ35" s="75"/>
      <c r="AK35" s="75"/>
      <c r="AL35" s="3"/>
      <c r="AM35" s="3"/>
      <c r="AN35" s="3"/>
      <c r="AO35" s="3"/>
      <c r="AP35" s="352" t="s">
        <v>126</v>
      </c>
      <c r="AQ35" s="353"/>
      <c r="AR35" s="353"/>
      <c r="AS35" s="353"/>
      <c r="AT35" s="354"/>
      <c r="AU35" s="3"/>
      <c r="AV35" s="3"/>
      <c r="AY35" s="1" t="s">
        <v>189</v>
      </c>
      <c r="AZ35" s="50">
        <v>1750</v>
      </c>
      <c r="BA35" s="50">
        <v>3</v>
      </c>
      <c r="BB35" s="50" t="s">
        <v>55</v>
      </c>
      <c r="BE35" s="91"/>
      <c r="BF35" s="91"/>
      <c r="BG35" s="91"/>
      <c r="BH35" s="91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1">
        <f t="shared" si="78"/>
        <v>132000</v>
      </c>
      <c r="GD35" s="1">
        <f t="shared" si="79"/>
        <v>132000</v>
      </c>
      <c r="GF35" s="30">
        <v>89000</v>
      </c>
      <c r="GG35" s="35">
        <v>104400</v>
      </c>
      <c r="GH35" s="31">
        <v>79400</v>
      </c>
      <c r="GI35" s="37">
        <v>124900</v>
      </c>
      <c r="GJ35" s="31">
        <v>41800</v>
      </c>
      <c r="GK35" s="31">
        <v>42200</v>
      </c>
      <c r="GL35" s="14">
        <v>43100</v>
      </c>
      <c r="GM35" s="15">
        <v>45200</v>
      </c>
      <c r="GN35" s="14">
        <v>48900</v>
      </c>
      <c r="GO35" s="16">
        <v>50500</v>
      </c>
      <c r="GP35" s="17">
        <v>53000</v>
      </c>
      <c r="GQ35" s="18">
        <v>62100</v>
      </c>
      <c r="GR35" s="18">
        <v>67900</v>
      </c>
      <c r="GS35" s="15">
        <v>132000</v>
      </c>
      <c r="GT35" s="15">
        <v>142900</v>
      </c>
      <c r="GU35" s="26">
        <v>158500</v>
      </c>
      <c r="GV35" s="26">
        <v>167100</v>
      </c>
      <c r="GW35" s="26">
        <v>177300</v>
      </c>
      <c r="GX35" s="15">
        <v>188100</v>
      </c>
      <c r="GY35" s="15"/>
      <c r="GZ35" s="3"/>
      <c r="HA35" s="3"/>
      <c r="HB35" s="3"/>
      <c r="HC35" s="3"/>
      <c r="HE35" s="50" t="str">
        <f t="shared" si="99"/>
        <v/>
      </c>
      <c r="HF35" s="50" t="str">
        <f t="shared" si="100"/>
        <v/>
      </c>
      <c r="HG35" s="50" t="str">
        <f t="shared" si="101"/>
        <v/>
      </c>
      <c r="HI35" s="1" t="str">
        <f>IF(ISNA(VLOOKUP(A35,Master!$A$7:AJ$233,8,FALSE)),"",VLOOKUP(A35,Master!$A$7:AJ$233,8,FALSE))</f>
        <v/>
      </c>
      <c r="HJ35" s="1" t="str">
        <f>IF(ISNA(VLOOKUP(A35,Master!$BE$39:$CH$63,5,FALSE)),"",VLOOKUP(A35,Master!$BE$39:$CH$63,5,FALSE))</f>
        <v/>
      </c>
      <c r="HK35" s="1" t="str">
        <f>IF(ISNA(VLOOKUP(A35,Master!$A$7:AJ$233,15,FALSE)),"",VLOOKUP(A35,Master!$A$7:AJ$233,15,FALSE))</f>
        <v/>
      </c>
      <c r="HM35" s="1" t="str">
        <f>IF(ISNA(VLOOKUP(A35,Master!$BE$39:$CH$63,19,FALSE)),"",VLOOKUP(A35,Master!$BE$39:$CH$63,19,FALSE))</f>
        <v/>
      </c>
      <c r="HN35" s="1" t="str">
        <f>IF(ISNA(VLOOKUP(A35,Master!$A$7:AJ$233,25,FALSE)),"",VLOOKUP(A35,Master!$A$7:AJ$233,25,FALSE))</f>
        <v/>
      </c>
      <c r="HO35" s="1" t="str">
        <f>IF(ISNA(VLOOKUP(A35,Master!$A$7:AJ$233,30,FALSE)),"",VLOOKUP(A35,Master!$A$7:AJ$233,30,FALSE))</f>
        <v/>
      </c>
    </row>
    <row r="36" spans="1:234" ht="24.95" customHeight="1">
      <c r="A36" s="83"/>
      <c r="B36" s="83"/>
      <c r="C36" s="87"/>
      <c r="D36" s="87"/>
      <c r="E36" s="84"/>
      <c r="F36" s="84"/>
      <c r="G36" s="88"/>
      <c r="H36" s="80"/>
      <c r="I36" s="80"/>
      <c r="J36" s="80"/>
      <c r="K36" s="75"/>
      <c r="L36" s="75"/>
      <c r="M36" s="75"/>
      <c r="N36" s="82"/>
      <c r="O36" s="82"/>
      <c r="P36" s="82"/>
      <c r="Q36" s="82"/>
      <c r="R36" s="75"/>
      <c r="S36" s="75"/>
      <c r="T36" s="75"/>
      <c r="U36" s="75"/>
      <c r="V36" s="75"/>
      <c r="W36" s="75"/>
      <c r="X36" s="80"/>
      <c r="Y36" s="75"/>
      <c r="Z36" s="75"/>
      <c r="AA36" s="75"/>
      <c r="AB36" s="75"/>
      <c r="AC36" s="75"/>
      <c r="AD36" s="75"/>
      <c r="AE36" s="80"/>
      <c r="AF36" s="75"/>
      <c r="AG36" s="75"/>
      <c r="AH36" s="75"/>
      <c r="AI36" s="75"/>
      <c r="AJ36" s="75"/>
      <c r="AK36" s="75"/>
      <c r="AL36" s="3"/>
      <c r="AM36" s="3"/>
      <c r="AN36" s="3"/>
      <c r="AO36" s="3"/>
      <c r="AP36" s="352"/>
      <c r="AQ36" s="353"/>
      <c r="AR36" s="353"/>
      <c r="AS36" s="353"/>
      <c r="AT36" s="354"/>
      <c r="AU36" s="3"/>
      <c r="AV36" s="3"/>
      <c r="AY36" s="1" t="s">
        <v>257</v>
      </c>
      <c r="AZ36" s="50">
        <v>1900</v>
      </c>
      <c r="BA36" s="50">
        <v>4</v>
      </c>
      <c r="BB36" s="50" t="s">
        <v>56</v>
      </c>
      <c r="BE36" s="91" t="str">
        <f>IF(AND(I36=""),"",IF(AND(K36=""),"",IF(AND(BD36=""),"",IF(AND(BD36&lt;=$GD$5),$GD$5,INDEX($GB$5:$GB$36,MATCH(BD36,$GD$5:$GD$36)+(LOOKUP(BD36,$GD$5:$GD$36)&lt;&gt;BD36))))))</f>
        <v/>
      </c>
      <c r="BF36" s="91" t="str">
        <f>IF(AND(I36=""),"",IF(AND(K36=""),"",IF(AND(BD36=""),"",IF(AND(BD36&lt;=$GD$5),$GD$5,INDEX($GB$5:$GB$24,MATCH(BD36,$GD$5:$GD$24)+(LOOKUP(BD36,$GD$5:$GD$24)&lt;&gt;BD36))))))</f>
        <v/>
      </c>
      <c r="BG36" s="91" t="str">
        <f>IF(AND(K36=$AY$17),$GD$5,IF(AND(K36=$AY$16),BE36,""))</f>
        <v/>
      </c>
      <c r="BH36" s="91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1">
        <f t="shared" si="78"/>
        <v>136000</v>
      </c>
      <c r="GD36" s="1">
        <f t="shared" si="79"/>
        <v>136000</v>
      </c>
      <c r="GF36" s="30">
        <v>91700</v>
      </c>
      <c r="GG36" s="35">
        <v>107500</v>
      </c>
      <c r="GH36" s="30">
        <v>81800</v>
      </c>
      <c r="GI36" s="37">
        <v>128600</v>
      </c>
      <c r="GJ36" s="31">
        <v>43100</v>
      </c>
      <c r="GK36" s="31">
        <v>43500</v>
      </c>
      <c r="GL36" s="14">
        <v>44400</v>
      </c>
      <c r="GM36" s="14">
        <v>46600</v>
      </c>
      <c r="GN36" s="15">
        <v>50400</v>
      </c>
      <c r="GO36" s="20">
        <v>52000</v>
      </c>
      <c r="GP36" s="17">
        <v>54600</v>
      </c>
      <c r="GQ36" s="21">
        <v>64000</v>
      </c>
      <c r="GR36" s="21">
        <v>69900</v>
      </c>
      <c r="GS36" s="26">
        <v>136000</v>
      </c>
      <c r="GT36" s="26">
        <v>147200</v>
      </c>
      <c r="GU36" s="26">
        <v>163300</v>
      </c>
      <c r="GV36" s="26">
        <v>172100</v>
      </c>
      <c r="GW36" s="26">
        <v>182600</v>
      </c>
      <c r="GX36" s="15">
        <v>193700</v>
      </c>
      <c r="GY36" s="15"/>
      <c r="GZ36" s="3"/>
      <c r="HA36" s="3"/>
      <c r="HB36" s="3"/>
      <c r="HC36" s="3"/>
      <c r="HE36" s="50" t="str">
        <f t="shared" si="99"/>
        <v/>
      </c>
      <c r="HF36" s="50" t="str">
        <f t="shared" si="100"/>
        <v/>
      </c>
      <c r="HG36" s="50" t="str">
        <f t="shared" si="101"/>
        <v/>
      </c>
      <c r="HI36" s="1" t="str">
        <f>IF(ISNA(VLOOKUP(A36,Master!$A$7:AJ$233,8,FALSE)),"",VLOOKUP(A36,Master!$A$7:AJ$233,8,FALSE))</f>
        <v/>
      </c>
      <c r="HJ36" s="1" t="str">
        <f>IF(ISNA(VLOOKUP(A36,Master!$BE$39:$CH$63,5,FALSE)),"",VLOOKUP(A36,Master!$BE$39:$CH$63,5,FALSE))</f>
        <v/>
      </c>
      <c r="HK36" s="1" t="str">
        <f>IF(ISNA(VLOOKUP(A36,Master!$A$7:AJ$233,15,FALSE)),"",VLOOKUP(A36,Master!$A$7:AJ$233,15,FALSE))</f>
        <v/>
      </c>
      <c r="HM36" s="1" t="str">
        <f>IF(ISNA(VLOOKUP(A36,Master!$BE$39:$CH$63,19,FALSE)),"",VLOOKUP(A36,Master!$BE$39:$CH$63,19,FALSE))</f>
        <v/>
      </c>
      <c r="HN36" s="1" t="str">
        <f>IF(ISNA(VLOOKUP(A36,Master!$A$7:AJ$233,25,FALSE)),"",VLOOKUP(A36,Master!$A$7:AJ$233,25,FALSE))</f>
        <v/>
      </c>
      <c r="HO36" s="1" t="str">
        <f>IF(ISNA(VLOOKUP(A36,Master!$A$7:AJ$233,30,FALSE)),"",VLOOKUP(A36,Master!$A$7:AJ$233,30,FALSE))</f>
        <v/>
      </c>
    </row>
    <row r="37" spans="1:234">
      <c r="A37" s="3"/>
      <c r="B37" s="78"/>
      <c r="C37" s="3"/>
      <c r="D37" s="3"/>
      <c r="E37" s="3"/>
      <c r="F37" s="69"/>
      <c r="G37" s="3"/>
      <c r="H37" s="74"/>
      <c r="I37" s="74"/>
      <c r="J37" s="7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74"/>
      <c r="Y37" s="3"/>
      <c r="Z37" s="3"/>
      <c r="AA37" s="3"/>
      <c r="AB37" s="3"/>
      <c r="AC37" s="3"/>
      <c r="AD37" s="3"/>
      <c r="AE37" s="74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HI37" s="1" t="str">
        <f>IF(ISNA(VLOOKUP(A37,Master!$A$7:AJ$233,8,FALSE)),"",VLOOKUP(A37,Master!$A$7:AJ$233,8,FALSE))</f>
        <v/>
      </c>
      <c r="HJ37" s="1" t="str">
        <f>IF(ISNA(VLOOKUP(A37,Master!$BE$39:$CH$63,5,FALSE)),"",VLOOKUP(A37,Master!$BE$39:$CH$63,5,FALSE))</f>
        <v/>
      </c>
      <c r="HK37" s="1" t="str">
        <f>IF(ISNA(VLOOKUP(A37,Master!$A$7:AJ$233,15,FALSE)),"",VLOOKUP(A37,Master!$A$7:AJ$233,15,FALSE))</f>
        <v/>
      </c>
      <c r="HM37" s="1" t="str">
        <f>IF(ISNA(VLOOKUP(A37,Master!$BE$39:$CH$63,19,FALSE)),"",VLOOKUP(A37,Master!$BE$39:$CH$63,19,FALSE))</f>
        <v/>
      </c>
      <c r="HN37" s="1" t="str">
        <f>IF(ISNA(VLOOKUP(A37,Master!$A$7:AJ$233,25,FALSE)),"",VLOOKUP(A37,Master!$A$7:AJ$233,25,FALSE))</f>
        <v/>
      </c>
      <c r="HO37" s="1" t="str">
        <f>IF(ISNA(VLOOKUP(A37,Master!$A$7:AJ$233,30,FALSE)),"",VLOOKUP(A37,Master!$A$7:AJ$233,30,FALSE))</f>
        <v/>
      </c>
    </row>
    <row r="38" spans="1:234">
      <c r="A38" s="3"/>
      <c r="B38" s="78"/>
      <c r="C38" s="3"/>
      <c r="D38" s="3"/>
      <c r="E38" s="3"/>
      <c r="F38" s="69"/>
      <c r="G38" s="3"/>
      <c r="H38" s="74"/>
      <c r="I38" s="74"/>
      <c r="J38" s="7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74"/>
      <c r="Y38" s="3"/>
      <c r="Z38" s="3"/>
      <c r="AA38" s="3"/>
      <c r="AB38" s="3"/>
      <c r="AC38" s="3"/>
      <c r="AD38" s="3"/>
      <c r="AE38" s="74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HI38" s="1" t="str">
        <f>IF(ISNA(VLOOKUP(A38,Master!$A$7:AJ$233,8,FALSE)),"",VLOOKUP(A38,Master!$A$7:AJ$233,8,FALSE))</f>
        <v/>
      </c>
      <c r="HJ38" s="1" t="str">
        <f>IF(ISNA(VLOOKUP(A38,Master!$BE$39:$CH$63,5,FALSE)),"",VLOOKUP(A38,Master!$BE$39:$CH$63,5,FALSE))</f>
        <v/>
      </c>
      <c r="HK38" s="1" t="str">
        <f>IF(ISNA(VLOOKUP(A38,Master!$A$7:AJ$233,15,FALSE)),"",VLOOKUP(A38,Master!$A$7:AJ$233,15,FALSE))</f>
        <v/>
      </c>
      <c r="HM38" s="1" t="str">
        <f>IF(ISNA(VLOOKUP(A38,Master!$BE$39:$CH$63,19,FALSE)),"",VLOOKUP(A38,Master!$BE$39:$CH$63,19,FALSE))</f>
        <v/>
      </c>
      <c r="HN38" s="1" t="str">
        <f>IF(ISNA(VLOOKUP(A38,Master!$A$7:AJ$233,25,FALSE)),"",VLOOKUP(A38,Master!$A$7:AJ$233,25,FALSE))</f>
        <v/>
      </c>
      <c r="HO38" s="1" t="str">
        <f>IF(ISNA(VLOOKUP(A38,Master!$A$7:AJ$233,30,FALSE)),"",VLOOKUP(A38,Master!$A$7:AJ$233,30,FALSE))</f>
        <v/>
      </c>
    </row>
    <row r="39" spans="1:234">
      <c r="A39" s="3"/>
      <c r="B39" s="78"/>
      <c r="C39" s="3"/>
      <c r="D39" s="3"/>
      <c r="E39" s="3"/>
      <c r="F39" s="69"/>
      <c r="G39" s="3"/>
      <c r="H39" s="74"/>
      <c r="I39" s="74"/>
      <c r="J39" s="7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74"/>
      <c r="Y39" s="3"/>
      <c r="Z39" s="3"/>
      <c r="AA39" s="3"/>
      <c r="AB39" s="3"/>
      <c r="AC39" s="3"/>
      <c r="AD39" s="3"/>
      <c r="AE39" s="74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HI39" s="1" t="str">
        <f>IF(ISNA(VLOOKUP(A39,Master!$A$7:AJ$233,8,FALSE)),"",VLOOKUP(A39,Master!$A$7:AJ$233,8,FALSE))</f>
        <v/>
      </c>
      <c r="HJ39" s="1" t="str">
        <f>IF(ISNA(VLOOKUP(A39,Master!$BE$39:$CH$63,5,FALSE)),"",VLOOKUP(A39,Master!$BE$39:$CH$63,5,FALSE))</f>
        <v/>
      </c>
      <c r="HK39" s="1" t="str">
        <f>IF(ISNA(VLOOKUP(A39,Master!$A$7:AJ$233,15,FALSE)),"",VLOOKUP(A39,Master!$A$7:AJ$233,15,FALSE))</f>
        <v/>
      </c>
      <c r="HM39" s="1" t="str">
        <f>IF(ISNA(VLOOKUP(A39,Master!$BE$39:$CH$63,19,FALSE)),"",VLOOKUP(A39,Master!$BE$39:$CH$63,19,FALSE))</f>
        <v/>
      </c>
      <c r="HN39" s="1" t="str">
        <f>IF(ISNA(VLOOKUP(A39,Master!$A$7:AJ$233,25,FALSE)),"",VLOOKUP(A39,Master!$A$7:AJ$233,25,FALSE))</f>
        <v/>
      </c>
      <c r="HO39" s="1" t="str">
        <f>IF(ISNA(VLOOKUP(A39,Master!$A$7:AJ$233,30,FALSE)),"",VLOOKUP(A39,Master!$A$7:AJ$233,30,FALSE))</f>
        <v/>
      </c>
    </row>
    <row r="40" spans="1:234">
      <c r="A40" s="3"/>
      <c r="B40" s="78"/>
      <c r="C40" s="3"/>
      <c r="D40" s="3"/>
      <c r="E40" s="3"/>
      <c r="F40" s="69"/>
      <c r="G40" s="3"/>
      <c r="H40" s="74"/>
      <c r="I40" s="74"/>
      <c r="J40" s="7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74"/>
      <c r="Y40" s="3"/>
      <c r="Z40" s="3"/>
      <c r="AA40" s="3"/>
      <c r="AB40" s="3"/>
      <c r="AC40" s="3"/>
      <c r="AD40" s="3"/>
      <c r="AE40" s="74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HI40" s="1" t="str">
        <f>IF(ISNA(VLOOKUP(A40,Master!$A$7:AJ$233,8,FALSE)),"",VLOOKUP(A40,Master!$A$7:AJ$233,8,FALSE))</f>
        <v/>
      </c>
      <c r="HJ40" s="1" t="str">
        <f>IF(ISNA(VLOOKUP(A40,Master!$BE$39:$CH$63,5,FALSE)),"",VLOOKUP(A40,Master!$BE$39:$CH$63,5,FALSE))</f>
        <v/>
      </c>
      <c r="HK40" s="1" t="str">
        <f>IF(ISNA(VLOOKUP(A40,Master!$A$7:AJ$233,15,FALSE)),"",VLOOKUP(A40,Master!$A$7:AJ$233,15,FALSE))</f>
        <v/>
      </c>
      <c r="HM40" s="1" t="str">
        <f>IF(ISNA(VLOOKUP(A40,Master!$BE$39:$CH$63,19,FALSE)),"",VLOOKUP(A40,Master!$BE$39:$CH$63,19,FALSE))</f>
        <v/>
      </c>
      <c r="HN40" s="1" t="str">
        <f>IF(ISNA(VLOOKUP(A40,Master!$A$7:AJ$233,25,FALSE)),"",VLOOKUP(A40,Master!$A$7:AJ$233,25,FALSE))</f>
        <v/>
      </c>
      <c r="HO40" s="1" t="str">
        <f>IF(ISNA(VLOOKUP(A40,Master!$A$7:AJ$233,30,FALSE)),"",VLOOKUP(A40,Master!$A$7:AJ$233,30,FALSE))</f>
        <v/>
      </c>
    </row>
    <row r="41" spans="1:234">
      <c r="A41" s="3"/>
      <c r="B41" s="78"/>
      <c r="C41" s="3"/>
      <c r="D41" s="3"/>
      <c r="E41" s="3"/>
      <c r="F41" s="69"/>
      <c r="G41" s="3"/>
      <c r="H41" s="74"/>
      <c r="I41" s="74"/>
      <c r="J41" s="7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74"/>
      <c r="Y41" s="3"/>
      <c r="Z41" s="3"/>
      <c r="AA41" s="3"/>
      <c r="AB41" s="3"/>
      <c r="AC41" s="3"/>
      <c r="AD41" s="3"/>
      <c r="AE41" s="74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HI41" s="1" t="str">
        <f>IF(ISNA(VLOOKUP(A41,Master!$A$7:AJ$233,8,FALSE)),"",VLOOKUP(A41,Master!$A$7:AJ$233,8,FALSE))</f>
        <v/>
      </c>
      <c r="HJ41" s="1" t="str">
        <f>IF(ISNA(VLOOKUP(A41,Master!$BE$39:$CH$63,5,FALSE)),"",VLOOKUP(A41,Master!$BE$39:$CH$63,5,FALSE))</f>
        <v/>
      </c>
      <c r="HK41" s="1" t="str">
        <f>IF(ISNA(VLOOKUP(A41,Master!$A$7:AJ$233,15,FALSE)),"",VLOOKUP(A41,Master!$A$7:AJ$233,15,FALSE))</f>
        <v/>
      </c>
      <c r="HM41" s="1" t="str">
        <f>IF(ISNA(VLOOKUP(A41,Master!$BE$39:$CH$63,19,FALSE)),"",VLOOKUP(A41,Master!$BE$39:$CH$63,19,FALSE))</f>
        <v/>
      </c>
      <c r="HN41" s="1" t="str">
        <f>IF(ISNA(VLOOKUP(A41,Master!$A$7:AJ$233,25,FALSE)),"",VLOOKUP(A41,Master!$A$7:AJ$233,25,FALSE))</f>
        <v/>
      </c>
      <c r="HO41" s="1" t="str">
        <f>IF(ISNA(VLOOKUP(A41,Master!$A$7:AJ$233,30,FALSE)),"",VLOOKUP(A41,Master!$A$7:AJ$233,30,FALSE))</f>
        <v/>
      </c>
    </row>
    <row r="42" spans="1:234">
      <c r="A42" s="3"/>
      <c r="B42" s="78"/>
      <c r="C42" s="3"/>
      <c r="D42" s="3"/>
      <c r="E42" s="3"/>
      <c r="F42" s="69"/>
      <c r="G42" s="3"/>
      <c r="H42" s="74"/>
      <c r="I42" s="74"/>
      <c r="J42" s="7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74"/>
      <c r="Y42" s="3"/>
      <c r="Z42" s="3"/>
      <c r="AA42" s="3"/>
      <c r="AB42" s="3"/>
      <c r="AC42" s="3"/>
      <c r="AD42" s="3"/>
      <c r="AE42" s="74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HI42" s="1" t="str">
        <f>IF(ISNA(VLOOKUP(A42,Master!$A$7:AJ$233,8,FALSE)),"",VLOOKUP(A42,Master!$A$7:AJ$233,8,FALSE))</f>
        <v/>
      </c>
      <c r="HJ42" s="1" t="str">
        <f>IF(ISNA(VLOOKUP(A42,Master!$BE$39:$CH$63,5,FALSE)),"",VLOOKUP(A42,Master!$BE$39:$CH$63,5,FALSE))</f>
        <v/>
      </c>
      <c r="HK42" s="1" t="str">
        <f>IF(ISNA(VLOOKUP(A42,Master!$A$7:AJ$233,15,FALSE)),"",VLOOKUP(A42,Master!$A$7:AJ$233,15,FALSE))</f>
        <v/>
      </c>
      <c r="HM42" s="1" t="str">
        <f>IF(ISNA(VLOOKUP(A42,Master!$BE$39:$CH$63,19,FALSE)),"",VLOOKUP(A42,Master!$BE$39:$CH$63,19,FALSE))</f>
        <v/>
      </c>
      <c r="HN42" s="1" t="str">
        <f>IF(ISNA(VLOOKUP(A42,Master!$A$7:AJ$233,25,FALSE)),"",VLOOKUP(A42,Master!$A$7:AJ$233,25,FALSE))</f>
        <v/>
      </c>
      <c r="HO42" s="1" t="str">
        <f>IF(ISNA(VLOOKUP(A42,Master!$A$7:AJ$233,30,FALSE)),"",VLOOKUP(A42,Master!$A$7:AJ$233,30,FALSE))</f>
        <v/>
      </c>
    </row>
    <row r="43" spans="1:234">
      <c r="A43" s="3"/>
      <c r="B43" s="78"/>
      <c r="C43" s="3"/>
      <c r="D43" s="3"/>
      <c r="E43" s="3"/>
      <c r="F43" s="69"/>
      <c r="G43" s="3"/>
      <c r="H43" s="74"/>
      <c r="I43" s="74"/>
      <c r="J43" s="7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74"/>
      <c r="Y43" s="3"/>
      <c r="Z43" s="3"/>
      <c r="AA43" s="3"/>
      <c r="AB43" s="3"/>
      <c r="AC43" s="3"/>
      <c r="AD43" s="3"/>
      <c r="AE43" s="74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HI43" s="1" t="str">
        <f>IF(ISNA(VLOOKUP(A43,Master!$A$7:AJ$233,8,FALSE)),"",VLOOKUP(A43,Master!$A$7:AJ$233,8,FALSE))</f>
        <v/>
      </c>
      <c r="HJ43" s="1" t="str">
        <f>IF(ISNA(VLOOKUP(A43,Master!$BE$39:$CH$63,5,FALSE)),"",VLOOKUP(A43,Master!$BE$39:$CH$63,5,FALSE))</f>
        <v/>
      </c>
      <c r="HK43" s="1" t="str">
        <f>IF(ISNA(VLOOKUP(A43,Master!$A$7:AJ$233,15,FALSE)),"",VLOOKUP(A43,Master!$A$7:AJ$233,15,FALSE))</f>
        <v/>
      </c>
      <c r="HM43" s="1" t="str">
        <f>IF(ISNA(VLOOKUP(A43,Master!$BE$39:$CH$63,19,FALSE)),"",VLOOKUP(A43,Master!$BE$39:$CH$63,19,FALSE))</f>
        <v/>
      </c>
      <c r="HN43" s="1" t="str">
        <f>IF(ISNA(VLOOKUP(A43,Master!$A$7:AJ$233,25,FALSE)),"",VLOOKUP(A43,Master!$A$7:AJ$233,25,FALSE))</f>
        <v/>
      </c>
      <c r="HO43" s="1" t="str">
        <f>IF(ISNA(VLOOKUP(A43,Master!$A$7:AJ$233,30,FALSE)),"",VLOOKUP(A43,Master!$A$7:AJ$233,30,FALSE))</f>
        <v/>
      </c>
    </row>
    <row r="44" spans="1:234">
      <c r="A44" s="3"/>
      <c r="B44" s="78"/>
      <c r="C44" s="3"/>
      <c r="D44" s="3"/>
      <c r="E44" s="3"/>
      <c r="F44" s="69"/>
      <c r="G44" s="3"/>
      <c r="H44" s="74"/>
      <c r="I44" s="74"/>
      <c r="J44" s="7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74"/>
      <c r="Y44" s="3"/>
      <c r="Z44" s="3"/>
      <c r="AA44" s="3"/>
      <c r="AB44" s="3"/>
      <c r="AC44" s="3"/>
      <c r="AD44" s="3"/>
      <c r="AE44" s="74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HI44" s="1" t="str">
        <f>IF(ISNA(VLOOKUP(A44,Master!$A$7:AJ$233,8,FALSE)),"",VLOOKUP(A44,Master!$A$7:AJ$233,8,FALSE))</f>
        <v/>
      </c>
      <c r="HJ44" s="1" t="str">
        <f>IF(ISNA(VLOOKUP(A44,Master!$BE$39:$CH$63,5,FALSE)),"",VLOOKUP(A44,Master!$BE$39:$CH$63,5,FALSE))</f>
        <v/>
      </c>
      <c r="HK44" s="1" t="str">
        <f>IF(ISNA(VLOOKUP(A44,Master!$A$7:AJ$233,15,FALSE)),"",VLOOKUP(A44,Master!$A$7:AJ$233,15,FALSE))</f>
        <v/>
      </c>
      <c r="HM44" s="1" t="str">
        <f>IF(ISNA(VLOOKUP(A44,Master!$BE$39:$CH$63,19,FALSE)),"",VLOOKUP(A44,Master!$BE$39:$CH$63,19,FALSE))</f>
        <v/>
      </c>
      <c r="HN44" s="1" t="str">
        <f>IF(ISNA(VLOOKUP(A44,Master!$A$7:AJ$233,25,FALSE)),"",VLOOKUP(A44,Master!$A$7:AJ$233,25,FALSE))</f>
        <v/>
      </c>
      <c r="HO44" s="1" t="str">
        <f>IF(ISNA(VLOOKUP(A44,Master!$A$7:AJ$233,30,FALSE)),"",VLOOKUP(A44,Master!$A$7:AJ$233,30,FALSE))</f>
        <v/>
      </c>
    </row>
    <row r="45" spans="1:234">
      <c r="A45" s="3"/>
      <c r="B45" s="78"/>
      <c r="C45" s="3"/>
      <c r="D45" s="3"/>
      <c r="E45" s="3"/>
      <c r="F45" s="69"/>
      <c r="G45" s="3"/>
      <c r="H45" s="74"/>
      <c r="I45" s="74"/>
      <c r="J45" s="7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74"/>
      <c r="Y45" s="3"/>
      <c r="Z45" s="3"/>
      <c r="AA45" s="3"/>
      <c r="AB45" s="3"/>
      <c r="AC45" s="3"/>
      <c r="AD45" s="3"/>
      <c r="AE45" s="74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HI45" s="1" t="str">
        <f>IF(ISNA(VLOOKUP(A45,Master!$A$7:AJ$233,8,FALSE)),"",VLOOKUP(A45,Master!$A$7:AJ$233,8,FALSE))</f>
        <v/>
      </c>
      <c r="HJ45" s="1" t="str">
        <f>IF(ISNA(VLOOKUP(A45,Master!$BE$39:$CH$63,5,FALSE)),"",VLOOKUP(A45,Master!$BE$39:$CH$63,5,FALSE))</f>
        <v/>
      </c>
      <c r="HK45" s="1" t="str">
        <f>IF(ISNA(VLOOKUP(A45,Master!$A$7:AJ$233,15,FALSE)),"",VLOOKUP(A45,Master!$A$7:AJ$233,15,FALSE))</f>
        <v/>
      </c>
      <c r="HM45" s="1" t="str">
        <f>IF(ISNA(VLOOKUP(A45,Master!$BE$39:$CH$63,19,FALSE)),"",VLOOKUP(A45,Master!$BE$39:$CH$63,19,FALSE))</f>
        <v/>
      </c>
      <c r="HN45" s="1" t="str">
        <f>IF(ISNA(VLOOKUP(A45,Master!$A$7:AJ$233,25,FALSE)),"",VLOOKUP(A45,Master!$A$7:AJ$233,25,FALSE))</f>
        <v/>
      </c>
      <c r="HO45" s="1" t="str">
        <f>IF(ISNA(VLOOKUP(A45,Master!$A$7:AJ$233,30,FALSE)),"",VLOOKUP(A45,Master!$A$7:AJ$233,30,FALSE))</f>
        <v/>
      </c>
    </row>
    <row r="46" spans="1:234">
      <c r="A46" s="3"/>
      <c r="B46" s="78"/>
      <c r="C46" s="3"/>
      <c r="D46" s="3"/>
      <c r="E46" s="3"/>
      <c r="F46" s="69"/>
      <c r="G46" s="3"/>
      <c r="H46" s="74"/>
      <c r="I46" s="74"/>
      <c r="J46" s="7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74"/>
      <c r="Y46" s="3"/>
      <c r="Z46" s="3"/>
      <c r="AA46" s="3"/>
      <c r="AB46" s="3"/>
      <c r="AC46" s="3"/>
      <c r="AD46" s="3"/>
      <c r="AE46" s="74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HI46" s="1" t="str">
        <f>IF(ISNA(VLOOKUP(A46,Master!$A$7:AJ$233,8,FALSE)),"",VLOOKUP(A46,Master!$A$7:AJ$233,8,FALSE))</f>
        <v/>
      </c>
      <c r="HJ46" s="1" t="str">
        <f>IF(ISNA(VLOOKUP(A46,Master!$BE$39:$CH$63,5,FALSE)),"",VLOOKUP(A46,Master!$BE$39:$CH$63,5,FALSE))</f>
        <v/>
      </c>
      <c r="HK46" s="1" t="str">
        <f>IF(ISNA(VLOOKUP(A46,Master!$A$7:AJ$233,15,FALSE)),"",VLOOKUP(A46,Master!$A$7:AJ$233,15,FALSE))</f>
        <v/>
      </c>
      <c r="HM46" s="1" t="str">
        <f>IF(ISNA(VLOOKUP(A46,Master!$BE$39:$CH$63,19,FALSE)),"",VLOOKUP(A46,Master!$BE$39:$CH$63,19,FALSE))</f>
        <v/>
      </c>
      <c r="HN46" s="1" t="str">
        <f>IF(ISNA(VLOOKUP(A46,Master!$A$7:AJ$233,25,FALSE)),"",VLOOKUP(A46,Master!$A$7:AJ$233,25,FALSE))</f>
        <v/>
      </c>
      <c r="HO46" s="1" t="str">
        <f>IF(ISNA(VLOOKUP(A46,Master!$A$7:AJ$233,30,FALSE)),"",VLOOKUP(A46,Master!$A$7:AJ$233,30,FALSE))</f>
        <v/>
      </c>
    </row>
    <row r="47" spans="1:234">
      <c r="A47" s="3"/>
      <c r="B47" s="78"/>
      <c r="C47" s="3"/>
      <c r="D47" s="3"/>
      <c r="E47" s="3"/>
      <c r="F47" s="69"/>
      <c r="G47" s="3"/>
      <c r="H47" s="74"/>
      <c r="I47" s="74"/>
      <c r="J47" s="7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74"/>
      <c r="Y47" s="3"/>
      <c r="Z47" s="3"/>
      <c r="AA47" s="3"/>
      <c r="AB47" s="3"/>
      <c r="AC47" s="3"/>
      <c r="AD47" s="3"/>
      <c r="AE47" s="74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HI47" s="1" t="str">
        <f>IF(ISNA(VLOOKUP(A47,Master!$A$7:AJ$233,8,FALSE)),"",VLOOKUP(A47,Master!$A$7:AJ$233,8,FALSE))</f>
        <v/>
      </c>
      <c r="HJ47" s="1" t="str">
        <f>IF(ISNA(VLOOKUP(A47,Master!$BE$39:$CH$63,5,FALSE)),"",VLOOKUP(A47,Master!$BE$39:$CH$63,5,FALSE))</f>
        <v/>
      </c>
      <c r="HK47" s="1" t="str">
        <f>IF(ISNA(VLOOKUP(A47,Master!$A$7:AJ$233,15,FALSE)),"",VLOOKUP(A47,Master!$A$7:AJ$233,15,FALSE))</f>
        <v/>
      </c>
      <c r="HM47" s="1" t="str">
        <f>IF(ISNA(VLOOKUP(A47,Master!$BE$39:$CH$63,19,FALSE)),"",VLOOKUP(A47,Master!$BE$39:$CH$63,19,FALSE))</f>
        <v/>
      </c>
      <c r="HN47" s="1" t="str">
        <f>IF(ISNA(VLOOKUP(A47,Master!$A$7:AJ$233,25,FALSE)),"",VLOOKUP(A47,Master!$A$7:AJ$233,25,FALSE))</f>
        <v/>
      </c>
      <c r="HO47" s="1" t="str">
        <f>IF(ISNA(VLOOKUP(A47,Master!$A$7:AJ$233,30,FALSE)),"",VLOOKUP(A47,Master!$A$7:AJ$233,30,FALSE))</f>
        <v/>
      </c>
    </row>
    <row r="48" spans="1:234">
      <c r="A48" s="3"/>
      <c r="B48" s="78"/>
      <c r="C48" s="3"/>
      <c r="D48" s="3"/>
      <c r="E48" s="3"/>
      <c r="F48" s="69"/>
      <c r="G48" s="3"/>
      <c r="H48" s="74"/>
      <c r="I48" s="74"/>
      <c r="J48" s="7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74"/>
      <c r="Y48" s="3"/>
      <c r="Z48" s="3"/>
      <c r="AA48" s="3"/>
      <c r="AB48" s="3"/>
      <c r="AC48" s="3"/>
      <c r="AD48" s="3"/>
      <c r="AE48" s="74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>
      <c r="A49" s="3"/>
      <c r="B49" s="78"/>
      <c r="C49" s="3"/>
      <c r="D49" s="3"/>
      <c r="E49" s="3"/>
      <c r="F49" s="69"/>
      <c r="G49" s="3"/>
      <c r="H49" s="74"/>
      <c r="I49" s="74"/>
      <c r="J49" s="7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74"/>
      <c r="Y49" s="3"/>
      <c r="Z49" s="3"/>
      <c r="AA49" s="3"/>
      <c r="AB49" s="3"/>
      <c r="AC49" s="3"/>
      <c r="AD49" s="3"/>
      <c r="AE49" s="74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>
      <c r="A50" s="3"/>
      <c r="B50" s="78"/>
      <c r="C50" s="3"/>
      <c r="D50" s="3"/>
      <c r="E50" s="3"/>
      <c r="F50" s="69"/>
      <c r="G50" s="3"/>
      <c r="H50" s="74"/>
      <c r="I50" s="74"/>
      <c r="J50" s="7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74"/>
      <c r="Y50" s="3"/>
      <c r="Z50" s="3"/>
      <c r="AA50" s="3"/>
      <c r="AB50" s="3"/>
      <c r="AC50" s="3"/>
      <c r="AD50" s="3"/>
      <c r="AE50" s="74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>
      <c r="A51" s="3"/>
      <c r="B51" s="78"/>
      <c r="C51" s="3"/>
      <c r="D51" s="3"/>
      <c r="E51" s="3"/>
      <c r="F51" s="69"/>
      <c r="G51" s="3"/>
      <c r="H51" s="74"/>
      <c r="I51" s="74"/>
      <c r="J51" s="7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74"/>
      <c r="Y51" s="3"/>
      <c r="Z51" s="3"/>
      <c r="AA51" s="3"/>
      <c r="AB51" s="3"/>
      <c r="AC51" s="3"/>
      <c r="AD51" s="3"/>
      <c r="AE51" s="74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>
      <c r="A52" s="3"/>
      <c r="B52" s="78"/>
      <c r="C52" s="3"/>
      <c r="D52" s="3"/>
      <c r="E52" s="3"/>
      <c r="F52" s="69"/>
      <c r="G52" s="3"/>
      <c r="H52" s="74"/>
      <c r="I52" s="74"/>
      <c r="J52" s="7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4"/>
      <c r="Y52" s="3"/>
      <c r="Z52" s="3"/>
      <c r="AA52" s="3"/>
      <c r="AB52" s="3"/>
      <c r="AC52" s="3"/>
      <c r="AD52" s="3"/>
      <c r="AE52" s="74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>
      <c r="A53" s="3"/>
      <c r="B53" s="78"/>
      <c r="C53" s="3"/>
      <c r="D53" s="3"/>
      <c r="E53" s="3"/>
      <c r="F53" s="69"/>
      <c r="G53" s="3"/>
      <c r="H53" s="74"/>
      <c r="I53" s="74"/>
      <c r="J53" s="7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74"/>
      <c r="Y53" s="3"/>
      <c r="Z53" s="3"/>
      <c r="AA53" s="3"/>
      <c r="AB53" s="3"/>
      <c r="AC53" s="3"/>
      <c r="AD53" s="3"/>
      <c r="AE53" s="74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>
      <c r="A54" s="3"/>
      <c r="B54" s="78"/>
      <c r="C54" s="3"/>
      <c r="D54" s="3"/>
      <c r="E54" s="3"/>
      <c r="F54" s="69"/>
      <c r="G54" s="3"/>
      <c r="H54" s="74"/>
      <c r="I54" s="74"/>
      <c r="J54" s="7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4"/>
      <c r="Y54" s="3"/>
      <c r="Z54" s="3"/>
      <c r="AA54" s="3"/>
      <c r="AB54" s="3"/>
      <c r="AC54" s="3"/>
      <c r="AD54" s="3"/>
      <c r="AE54" s="74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>
      <c r="A55" s="3"/>
      <c r="B55" s="78"/>
      <c r="C55" s="3"/>
      <c r="D55" s="3"/>
      <c r="E55" s="3"/>
      <c r="F55" s="69"/>
      <c r="G55" s="3"/>
      <c r="H55" s="74"/>
      <c r="I55" s="74"/>
      <c r="J55" s="7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74"/>
      <c r="Y55" s="3"/>
      <c r="Z55" s="3"/>
      <c r="AA55" s="3"/>
      <c r="AB55" s="3"/>
      <c r="AC55" s="3"/>
      <c r="AD55" s="3"/>
      <c r="AE55" s="74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>
      <c r="A56" s="3"/>
      <c r="B56" s="78"/>
      <c r="C56" s="3"/>
      <c r="D56" s="3"/>
      <c r="E56" s="3"/>
      <c r="F56" s="69"/>
      <c r="G56" s="3"/>
      <c r="H56" s="74"/>
      <c r="I56" s="74"/>
      <c r="J56" s="7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74"/>
      <c r="Y56" s="3"/>
      <c r="Z56" s="3"/>
      <c r="AA56" s="3"/>
      <c r="AB56" s="3"/>
      <c r="AC56" s="3"/>
      <c r="AD56" s="3"/>
      <c r="AE56" s="74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>
      <c r="A57" s="3"/>
      <c r="B57" s="78"/>
      <c r="C57" s="3"/>
      <c r="D57" s="3"/>
      <c r="E57" s="3"/>
      <c r="F57" s="69"/>
      <c r="G57" s="3"/>
      <c r="H57" s="74"/>
      <c r="I57" s="74"/>
      <c r="J57" s="7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74"/>
      <c r="Y57" s="3"/>
      <c r="Z57" s="3"/>
      <c r="AA57" s="3"/>
      <c r="AB57" s="3"/>
      <c r="AC57" s="3"/>
      <c r="AD57" s="3"/>
      <c r="AE57" s="74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>
      <c r="A58" s="3"/>
      <c r="B58" s="78"/>
      <c r="C58" s="3"/>
      <c r="D58" s="3"/>
      <c r="E58" s="3"/>
      <c r="F58" s="69"/>
      <c r="G58" s="3"/>
      <c r="H58" s="74"/>
      <c r="I58" s="74"/>
      <c r="J58" s="7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74"/>
      <c r="Y58" s="3"/>
      <c r="Z58" s="3"/>
      <c r="AA58" s="3"/>
      <c r="AB58" s="3"/>
      <c r="AC58" s="3"/>
      <c r="AD58" s="3"/>
      <c r="AE58" s="74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>
      <c r="A59" s="3"/>
      <c r="B59" s="78"/>
      <c r="C59" s="3"/>
      <c r="D59" s="3"/>
      <c r="E59" s="3"/>
      <c r="F59" s="69"/>
      <c r="G59" s="3"/>
      <c r="H59" s="74"/>
      <c r="I59" s="74"/>
      <c r="J59" s="7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74"/>
      <c r="Y59" s="3"/>
      <c r="Z59" s="3"/>
      <c r="AA59" s="3"/>
      <c r="AB59" s="3"/>
      <c r="AC59" s="3"/>
      <c r="AD59" s="3"/>
      <c r="AE59" s="74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>
      <c r="A60" s="3"/>
      <c r="B60" s="78"/>
      <c r="C60" s="3"/>
      <c r="D60" s="3"/>
      <c r="E60" s="3"/>
      <c r="F60" s="69"/>
      <c r="G60" s="3"/>
      <c r="H60" s="74"/>
      <c r="I60" s="74"/>
      <c r="J60" s="7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74"/>
      <c r="Y60" s="3"/>
      <c r="Z60" s="3"/>
      <c r="AA60" s="3"/>
      <c r="AB60" s="3"/>
      <c r="AC60" s="3"/>
      <c r="AD60" s="3"/>
      <c r="AE60" s="74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>
      <c r="A61" s="3"/>
      <c r="B61" s="78"/>
      <c r="C61" s="3"/>
      <c r="D61" s="3"/>
      <c r="E61" s="3"/>
      <c r="F61" s="69"/>
      <c r="G61" s="3"/>
      <c r="H61" s="74"/>
      <c r="I61" s="74"/>
      <c r="J61" s="7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74"/>
      <c r="Y61" s="3"/>
      <c r="Z61" s="3"/>
      <c r="AA61" s="3"/>
      <c r="AB61" s="3"/>
      <c r="AC61" s="3"/>
      <c r="AD61" s="3"/>
      <c r="AE61" s="74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>
      <c r="A62" s="3"/>
      <c r="B62" s="78"/>
      <c r="C62" s="3"/>
      <c r="D62" s="3"/>
      <c r="E62" s="3"/>
      <c r="F62" s="69"/>
      <c r="G62" s="3"/>
      <c r="H62" s="74"/>
      <c r="I62" s="74"/>
      <c r="J62" s="7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74"/>
      <c r="Y62" s="3"/>
      <c r="Z62" s="3"/>
      <c r="AA62" s="3"/>
      <c r="AB62" s="3"/>
      <c r="AC62" s="3"/>
      <c r="AD62" s="3"/>
      <c r="AE62" s="74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>
      <c r="A63" s="3"/>
      <c r="B63" s="78"/>
      <c r="C63" s="3"/>
      <c r="D63" s="3"/>
      <c r="E63" s="3"/>
      <c r="F63" s="69"/>
      <c r="G63" s="3"/>
      <c r="H63" s="74"/>
      <c r="I63" s="74"/>
      <c r="J63" s="7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74"/>
      <c r="Y63" s="3"/>
      <c r="Z63" s="3"/>
      <c r="AA63" s="3"/>
      <c r="AB63" s="3"/>
      <c r="AC63" s="3"/>
      <c r="AD63" s="3"/>
      <c r="AE63" s="74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>
      <c r="A64" s="3"/>
      <c r="B64" s="78"/>
      <c r="C64" s="3"/>
      <c r="D64" s="3"/>
      <c r="E64" s="3"/>
      <c r="F64" s="69"/>
      <c r="G64" s="3"/>
      <c r="H64" s="74"/>
      <c r="I64" s="74"/>
      <c r="J64" s="7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74"/>
      <c r="Y64" s="3"/>
      <c r="Z64" s="3"/>
      <c r="AA64" s="3"/>
      <c r="AB64" s="3"/>
      <c r="AC64" s="3"/>
      <c r="AD64" s="3"/>
      <c r="AE64" s="74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>
      <c r="A65" s="3"/>
      <c r="B65" s="78"/>
      <c r="C65" s="3"/>
      <c r="D65" s="3"/>
      <c r="E65" s="3"/>
      <c r="F65" s="69"/>
      <c r="G65" s="3"/>
      <c r="H65" s="74"/>
      <c r="I65" s="74"/>
      <c r="J65" s="7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74"/>
      <c r="Y65" s="3"/>
      <c r="Z65" s="3"/>
      <c r="AA65" s="3"/>
      <c r="AB65" s="3"/>
      <c r="AC65" s="3"/>
      <c r="AD65" s="3"/>
      <c r="AE65" s="74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</sheetData>
  <sheetProtection sheet="1" formatCells="0" formatColumns="0" formatRows="0" insertColumns="0" insertRows="0" insertHyperlinks="0" deleteColumns="0" deleteRows="0" sort="0" autoFilter="0" pivotTables="0"/>
  <mergeCells count="91">
    <mergeCell ref="EN3:EP3"/>
    <mergeCell ref="EQ3:ES3"/>
    <mergeCell ref="ET3:EV3"/>
    <mergeCell ref="EW3:EY3"/>
    <mergeCell ref="FO3:FQ3"/>
    <mergeCell ref="FR3:FT3"/>
    <mergeCell ref="FU3:FW3"/>
    <mergeCell ref="EZ3:FB3"/>
    <mergeCell ref="FC3:FE3"/>
    <mergeCell ref="FF3:FH3"/>
    <mergeCell ref="FI3:FK3"/>
    <mergeCell ref="FL3:FN3"/>
    <mergeCell ref="DG3:DI3"/>
    <mergeCell ref="EE3:EG3"/>
    <mergeCell ref="EH3:EJ3"/>
    <mergeCell ref="EK3:EM3"/>
    <mergeCell ref="DJ3:DL3"/>
    <mergeCell ref="DM3:DO3"/>
    <mergeCell ref="DP3:DR3"/>
    <mergeCell ref="DS3:DU3"/>
    <mergeCell ref="DV3:DX3"/>
    <mergeCell ref="DY3:EA3"/>
    <mergeCell ref="EB3:ED3"/>
    <mergeCell ref="H7:H8"/>
    <mergeCell ref="I7:I8"/>
    <mergeCell ref="CX3:CZ3"/>
    <mergeCell ref="DA3:DC3"/>
    <mergeCell ref="DD3:DF3"/>
    <mergeCell ref="AJ7:AJ8"/>
    <mergeCell ref="O6:W6"/>
    <mergeCell ref="W7:W8"/>
    <mergeCell ref="Y7:Y8"/>
    <mergeCell ref="AE7:AE8"/>
    <mergeCell ref="AF7:AF8"/>
    <mergeCell ref="Z7:Z8"/>
    <mergeCell ref="AA7:AA8"/>
    <mergeCell ref="AB7:AB8"/>
    <mergeCell ref="AC7:AC8"/>
    <mergeCell ref="S7:S8"/>
    <mergeCell ref="X6:AF6"/>
    <mergeCell ref="AD7:AD8"/>
    <mergeCell ref="Q7:Q8"/>
    <mergeCell ref="T7:T8"/>
    <mergeCell ref="U7:U8"/>
    <mergeCell ref="V7:V8"/>
    <mergeCell ref="J7:J8"/>
    <mergeCell ref="K7:K8"/>
    <mergeCell ref="N7:N8"/>
    <mergeCell ref="O7:O8"/>
    <mergeCell ref="L7:M7"/>
    <mergeCell ref="A7:A8"/>
    <mergeCell ref="B7:B8"/>
    <mergeCell ref="C7:C8"/>
    <mergeCell ref="D7:D8"/>
    <mergeCell ref="A1:B1"/>
    <mergeCell ref="A3:B3"/>
    <mergeCell ref="A4:B4"/>
    <mergeCell ref="C4:D4"/>
    <mergeCell ref="A2:B2"/>
    <mergeCell ref="C3:G3"/>
    <mergeCell ref="C2:G2"/>
    <mergeCell ref="C1:G1"/>
    <mergeCell ref="F4:G4"/>
    <mergeCell ref="E7:E8"/>
    <mergeCell ref="F7:F8"/>
    <mergeCell ref="G7:G8"/>
    <mergeCell ref="AP34:AT34"/>
    <mergeCell ref="AP33:AT33"/>
    <mergeCell ref="AP32:AT32"/>
    <mergeCell ref="AP31:AT31"/>
    <mergeCell ref="AG7:AG8"/>
    <mergeCell ref="AH7:AH8"/>
    <mergeCell ref="AI7:AI8"/>
    <mergeCell ref="AQ13:AV14"/>
    <mergeCell ref="AK7:AK8"/>
    <mergeCell ref="AP35:AT36"/>
    <mergeCell ref="GG3:GH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R3:CT3"/>
    <mergeCell ref="CU3:CW3"/>
    <mergeCell ref="CO3:CQ3"/>
    <mergeCell ref="AP30:AT30"/>
  </mergeCells>
  <conditionalFormatting sqref="GR10">
    <cfRule type="colorScale" priority="1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R11">
    <cfRule type="colorScale" priority="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Z3:HC27">
    <cfRule type="colorScale" priority="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Z3:HC27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L3:GM36">
    <cfRule type="colorScale" priority="4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L3:GM36">
    <cfRule type="colorScale" priority="5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J3:GK36">
    <cfRule type="colorScale" priority="51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J3:GK36">
    <cfRule type="colorScale" priority="5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H26:GH36">
    <cfRule type="colorScale" priority="53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H26:GH36">
    <cfRule type="colorScale" priority="5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F26:GG36">
    <cfRule type="colorScale" priority="55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F26:GG36">
    <cfRule type="colorScale" priority="5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I26:GI36">
    <cfRule type="colorScale" priority="5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I26:GI36">
    <cfRule type="colorScale" priority="5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N3:GR36">
    <cfRule type="colorScale" priority="6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N3:GR4 GN5:GO36 GQ5:GR36">
    <cfRule type="colorScale" priority="6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S3:GT36">
    <cfRule type="colorScale" priority="6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S3:GT36">
    <cfRule type="colorScale" priority="6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U3:GY36">
    <cfRule type="colorScale" priority="67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U3:GY36">
    <cfRule type="colorScale" priority="68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dataValidations xWindow="784" yWindow="587" count="9">
    <dataValidation type="list" allowBlank="1" showInputMessage="1" showErrorMessage="1" prompt="sellect GPF or NPS" sqref="G36">
      <formula1>$AY$1:$AY$36</formula1>
    </dataValidation>
    <dataValidation allowBlank="1" showInputMessage="1" showErrorMessage="1" prompt="Write office name" sqref="AI7:AK8 C1:C7 D5:D7 E7:K7 L7:L8 W7:X8 R7:R8 S7:V7 Q7 P7:P8 N7:O7 Y7:AH7 M8"/>
    <dataValidation allowBlank="1" showInputMessage="1" showErrorMessage="1" prompt="Write Designation" sqref="F34:G34"/>
    <dataValidation allowBlank="1" showInputMessage="1" showErrorMessage="1" prompt="Posting District Name" sqref="F35:G35"/>
    <dataValidation allowBlank="1" showInputMessage="1" showErrorMessage="1" prompt="Write BASIC + Grade Pay" sqref="H9:I33"/>
    <dataValidation type="list" allowBlank="1" showInputMessage="1" showErrorMessage="1" prompt="Sellect Pay Band" sqref="C36:D36">
      <formula1>#REF!</formula1>
    </dataValidation>
    <dataValidation allowBlank="1" showInputMessage="1" showErrorMessage="1" prompt="write Employee Name" sqref="C34:D34"/>
    <dataValidation allowBlank="1" showInputMessage="1" showErrorMessage="1" prompt="posting Place" sqref="C35:D35"/>
    <dataValidation type="list" allowBlank="1" showInputMessage="1" showErrorMessage="1" prompt="sellect PB , if needed" sqref="F9:F33">
      <formula1>$AY$6:$AY$9</formula1>
    </dataValidation>
  </dataValidations>
  <hyperlinks>
    <hyperlink ref="AP35" r:id="rId1"/>
  </hyperlinks>
  <pageMargins left="0" right="0" top="0" bottom="0" header="0" footer="0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D50"/>
  <sheetViews>
    <sheetView topLeftCell="A8" workbookViewId="0">
      <selection activeCell="I25" sqref="I25"/>
    </sheetView>
  </sheetViews>
  <sheetFormatPr defaultRowHeight="15"/>
  <cols>
    <col min="1" max="1" width="3.85546875" style="1" customWidth="1" collapsed="1"/>
    <col min="2" max="2" width="5" style="1" customWidth="1" collapsed="1"/>
    <col min="3" max="3" width="20.140625" style="1" customWidth="1" collapsed="1"/>
    <col min="4" max="4" width="4.7109375" style="1" customWidth="1" collapsed="1"/>
    <col min="5" max="5" width="10.140625" style="1" customWidth="1" collapsed="1"/>
    <col min="6" max="6" width="8.140625" style="1" customWidth="1" collapsed="1"/>
    <col min="7" max="7" width="8.5703125" style="1" customWidth="1" collapsed="1"/>
    <col min="8" max="8" width="7" style="1" customWidth="1" collapsed="1"/>
    <col min="9" max="9" width="35.28515625" style="1" customWidth="1" collapsed="1"/>
    <col min="10" max="10" width="9.140625" style="1" collapsed="1"/>
    <col min="11" max="11" width="0" style="1" hidden="1" customWidth="1" collapsed="1"/>
    <col min="12" max="13" width="9.140625" style="1" hidden="1" customWidth="1" collapsed="1"/>
    <col min="14" max="14" width="0" style="1" hidden="1" customWidth="1" collapsed="1"/>
    <col min="15" max="17" width="9.140625" style="1" collapsed="1"/>
    <col min="18" max="20" width="10" style="1" customWidth="1" collapsed="1"/>
    <col min="21" max="21" width="9.140625" style="1" collapsed="1"/>
    <col min="22" max="22" width="9.42578125" style="1" customWidth="1" collapsed="1"/>
    <col min="23" max="23" width="9.140625" style="1" hidden="1" customWidth="1" collapsed="1"/>
    <col min="24" max="24" width="5.140625" style="1" hidden="1" customWidth="1" collapsed="1"/>
    <col min="25" max="30" width="9.140625" style="1" hidden="1" customWidth="1" collapsed="1"/>
    <col min="31" max="183" width="9.140625" style="1" collapsed="1"/>
    <col min="184" max="212" width="9.140625" style="1" hidden="1" customWidth="1" collapsed="1"/>
    <col min="213" max="16384" width="9.140625" style="1" collapsed="1"/>
  </cols>
  <sheetData>
    <row r="1" spans="1:211" ht="16.5" customHeight="1">
      <c r="A1" s="76"/>
      <c r="B1" s="207">
        <v>12</v>
      </c>
      <c r="C1" s="387" t="s">
        <v>38</v>
      </c>
      <c r="D1" s="387"/>
      <c r="E1" s="387"/>
      <c r="F1" s="387"/>
      <c r="G1" s="387"/>
      <c r="H1" s="387"/>
      <c r="I1" s="387"/>
    </row>
    <row r="2" spans="1:211" ht="15.75">
      <c r="A2" s="394" t="s">
        <v>39</v>
      </c>
      <c r="B2" s="394"/>
      <c r="C2" s="394"/>
      <c r="D2" s="394"/>
      <c r="E2" s="394"/>
      <c r="F2" s="394"/>
      <c r="G2" s="394"/>
      <c r="H2" s="394"/>
      <c r="I2" s="394"/>
    </row>
    <row r="3" spans="1:211" ht="18" thickBot="1">
      <c r="A3" s="405" t="s">
        <v>145</v>
      </c>
      <c r="B3" s="405"/>
      <c r="C3" s="405"/>
      <c r="D3" s="406" t="str">
        <f>IF(AND('Pay Calculation'!C1=""),"",'Pay Calculation'!C1)</f>
        <v>DISTRICT EDUCATION OFFICER (SECONDRY)II , JODHPUR</v>
      </c>
      <c r="E3" s="406"/>
      <c r="F3" s="406"/>
      <c r="G3" s="406"/>
      <c r="H3" s="406"/>
      <c r="I3" s="406"/>
      <c r="Y3" s="1" t="s">
        <v>46</v>
      </c>
      <c r="GD3" s="1" t="str">
        <f>W9</f>
        <v>5400A</v>
      </c>
      <c r="GF3" s="5"/>
      <c r="GG3" s="344" t="s">
        <v>45</v>
      </c>
      <c r="GH3" s="344"/>
      <c r="GI3" s="6"/>
      <c r="GJ3" s="28">
        <v>1700</v>
      </c>
      <c r="GK3" s="28">
        <v>1750</v>
      </c>
      <c r="GL3" s="10">
        <v>1900</v>
      </c>
      <c r="GM3" s="11">
        <v>2000</v>
      </c>
      <c r="GN3" s="39" t="s">
        <v>74</v>
      </c>
      <c r="GO3" s="39" t="s">
        <v>75</v>
      </c>
      <c r="GP3" s="39" t="s">
        <v>76</v>
      </c>
      <c r="GQ3" s="40" t="s">
        <v>77</v>
      </c>
      <c r="GR3" s="40" t="s">
        <v>78</v>
      </c>
      <c r="GS3" s="38" t="s">
        <v>80</v>
      </c>
      <c r="GT3" s="25">
        <v>6000</v>
      </c>
      <c r="GU3" s="11">
        <v>6600</v>
      </c>
      <c r="GV3" s="11">
        <v>6800</v>
      </c>
      <c r="GW3" s="11">
        <v>7200</v>
      </c>
      <c r="GX3" s="25">
        <v>7600</v>
      </c>
      <c r="GY3" s="25">
        <v>8200</v>
      </c>
      <c r="GZ3" s="11">
        <v>8700</v>
      </c>
      <c r="HA3" s="11">
        <v>8900</v>
      </c>
      <c r="HB3" s="11">
        <v>9500</v>
      </c>
      <c r="HC3" s="12">
        <v>10000</v>
      </c>
    </row>
    <row r="4" spans="1:211" ht="17.100000000000001" customHeight="1" thickTop="1">
      <c r="A4" s="416">
        <v>1</v>
      </c>
      <c r="B4" s="407" t="s">
        <v>16</v>
      </c>
      <c r="C4" s="408"/>
      <c r="D4" s="408"/>
      <c r="E4" s="408"/>
      <c r="F4" s="408"/>
      <c r="G4" s="408"/>
      <c r="H4" s="409"/>
      <c r="I4" s="58" t="str">
        <f>IF(ISNA(VLOOKUP(B1,'Pay Calculation'!A$9:AI$233,2,FALSE)),"",VLOOKUP(B1,'Pay Calculation'!A$9:AI$233,2,FALSE))</f>
        <v>ROOPARAM</v>
      </c>
      <c r="R4" s="429" t="s">
        <v>274</v>
      </c>
      <c r="S4" s="430"/>
      <c r="T4" s="431"/>
      <c r="Y4" s="1" t="s">
        <v>49</v>
      </c>
      <c r="GF4" s="7">
        <v>4200</v>
      </c>
      <c r="GG4" s="72">
        <v>4800</v>
      </c>
      <c r="GH4" s="8">
        <v>3600</v>
      </c>
      <c r="GI4" s="9" t="s">
        <v>79</v>
      </c>
      <c r="GJ4" s="29">
        <v>1</v>
      </c>
      <c r="GK4" s="29">
        <v>2</v>
      </c>
      <c r="GL4" s="13">
        <v>3</v>
      </c>
      <c r="GM4" s="13">
        <v>4</v>
      </c>
      <c r="GN4" s="13">
        <v>5</v>
      </c>
      <c r="GO4" s="13">
        <v>6</v>
      </c>
      <c r="GP4" s="13">
        <v>7</v>
      </c>
      <c r="GQ4" s="13">
        <v>8</v>
      </c>
      <c r="GR4" s="13">
        <v>9</v>
      </c>
      <c r="GS4" s="13">
        <v>14</v>
      </c>
      <c r="GT4" s="13">
        <v>15</v>
      </c>
      <c r="GU4" s="13">
        <v>16</v>
      </c>
      <c r="GV4" s="13">
        <v>17</v>
      </c>
      <c r="GW4" s="13">
        <v>18</v>
      </c>
      <c r="GX4" s="11">
        <v>19</v>
      </c>
      <c r="GY4" s="11">
        <v>20</v>
      </c>
      <c r="GZ4" s="11">
        <v>21</v>
      </c>
      <c r="HA4" s="11">
        <v>22</v>
      </c>
      <c r="HB4" s="11">
        <v>23</v>
      </c>
      <c r="HC4" s="11">
        <v>24</v>
      </c>
    </row>
    <row r="5" spans="1:211" ht="17.100000000000001" customHeight="1">
      <c r="A5" s="417"/>
      <c r="B5" s="410"/>
      <c r="C5" s="411"/>
      <c r="D5" s="411"/>
      <c r="E5" s="411"/>
      <c r="F5" s="411"/>
      <c r="G5" s="411"/>
      <c r="H5" s="412"/>
      <c r="I5" s="58" t="str">
        <f>IF(ISNA(VLOOKUP(B1,'Pay Calculation'!A$9:AI$233,3,FALSE)),"",VLOOKUP(B1,'Pay Calculation'!A$9:AI$233,3,FALSE))</f>
        <v>SENIOR TEACHER</v>
      </c>
      <c r="R5" s="432"/>
      <c r="S5" s="433"/>
      <c r="T5" s="434"/>
      <c r="Y5" s="1" t="s">
        <v>47</v>
      </c>
      <c r="AA5" s="1" t="s">
        <v>134</v>
      </c>
      <c r="GB5" s="1">
        <f>GD5</f>
        <v>39300</v>
      </c>
      <c r="GD5" s="1">
        <f>IF($GD$3=4200,GF5,IF($GD$3=4800,GG5,IF($GD$3="5400A",GI5,IF($GD$3=3600,GH5,IF($GD$3=1700,GJ5,IF($GD$3=1750,GK5,IF($GD$3=1900,GL5,IF($GD$3=2000,GM5,IF($GD$3="2400A",GN5,IF($GD$3="2400B",GO5,IF($GD$3="2400C",GP5,IF($GD$3="2800A",GQ5,IF($GD$3="2800B",GR5,IF($GD$3="5400B",GS5,IF($GD$3=6000,GT5,IF($GD$3=6600,GU5,IF($GD$3=6800,GV5,IF($GD$3=7200,GW5,IF($GD$3=7600,GX5,IF($GD$3=8200,GY5,IF($GD$3=8700,GZ5,IF($GD$3=8900,HA5,IF($GD$3=9500,HB5,IF($GD$3=10000,HC5,""))))))))))))))))))))))))</f>
        <v>39300</v>
      </c>
      <c r="GF5" s="1">
        <v>26500</v>
      </c>
      <c r="GG5" s="70">
        <v>31100</v>
      </c>
      <c r="GH5" s="1">
        <v>23700</v>
      </c>
      <c r="GI5" s="1">
        <v>39300</v>
      </c>
      <c r="GJ5" s="30">
        <v>12400</v>
      </c>
      <c r="GK5" s="30">
        <v>12600</v>
      </c>
      <c r="GL5" s="14">
        <v>12800</v>
      </c>
      <c r="GM5" s="15">
        <v>13500</v>
      </c>
      <c r="GN5" s="14">
        <v>14600</v>
      </c>
      <c r="GO5" s="16">
        <v>15100</v>
      </c>
      <c r="GP5" s="17">
        <v>15700</v>
      </c>
      <c r="GQ5" s="18">
        <v>18500</v>
      </c>
      <c r="GR5" s="18">
        <v>20100</v>
      </c>
      <c r="GS5" s="19">
        <v>39300</v>
      </c>
      <c r="GT5" s="19">
        <v>42500</v>
      </c>
      <c r="GU5" s="14">
        <v>47200</v>
      </c>
      <c r="GV5" s="14">
        <v>49700</v>
      </c>
      <c r="GW5" s="14">
        <v>52800</v>
      </c>
      <c r="GX5" s="14">
        <v>58000</v>
      </c>
      <c r="GY5" s="14">
        <v>62300</v>
      </c>
      <c r="GZ5" s="15">
        <v>86200</v>
      </c>
      <c r="HA5" s="15">
        <v>90800</v>
      </c>
      <c r="HB5" s="15">
        <v>102100</v>
      </c>
      <c r="HC5" s="26">
        <v>104200</v>
      </c>
    </row>
    <row r="6" spans="1:211" ht="17.100000000000001" customHeight="1">
      <c r="A6" s="418"/>
      <c r="B6" s="413"/>
      <c r="C6" s="414"/>
      <c r="D6" s="414"/>
      <c r="E6" s="414"/>
      <c r="F6" s="414"/>
      <c r="G6" s="414"/>
      <c r="H6" s="415"/>
      <c r="I6" s="58" t="str">
        <f>IF(ISNA(VLOOKUP(B1,'Pay Calculation'!A$9:AI$233,4,FALSE)),"",VLOOKUP(B1,'Pay Calculation'!A$9:AI$233,4,FALSE))</f>
        <v>GUPS UDESHI KUAA</v>
      </c>
      <c r="R6" s="432"/>
      <c r="S6" s="433"/>
      <c r="T6" s="434"/>
      <c r="Y6" s="1" t="s">
        <v>48</v>
      </c>
      <c r="GB6" s="1">
        <f t="shared" ref="GB6:GB36" si="0">GD6</f>
        <v>53100</v>
      </c>
      <c r="GC6" s="1">
        <f>IF(AND(GD3=""),"",IF(AND(I19&lt;=GD5),GD5,INDEX(GB5:GB36,MATCH(I19,GD5:GD36)+(LOOKUP(I19,GD5:GD36)&lt;&gt;I19))))</f>
        <v>63300</v>
      </c>
      <c r="GD6" s="1">
        <f t="shared" ref="GD6:GD36" si="1">IF($GD$3=4200,GF6,IF($GD$3=4800,GG6,IF($GD$3="5400A",GI6,IF($GD$3=3600,GH6,IF($GD$3=1700,GJ6,IF($GD$3=1750,GK6,IF($GD$3=1900,GL6,IF($GD$3=2000,GM6,IF($GD$3="2400A",GN6,IF($GD$3="2400B",GO6,IF($GD$3="2400C",GP6,IF($GD$3="2800A",GQ6,IF($GD$3="2800B",GR6,IF($GD$3="5400B",GS6,IF($GD$3=6000,GT6,IF($GD$3=6600,GU6,IF($GD$3=6800,GV6,IF($GD$3=7200,GW6,IF($GD$3=7600,GX6,IF($GD$3=8200,GY6,IF($GD$3=8700,GZ6,IF($GD$3=8900,HA6,IF($GD$3=9500,HB6,IF($GD$3=10000,HC6,""))))))))))))))))))))))))</f>
        <v>53100</v>
      </c>
      <c r="GF6" s="1">
        <v>37800</v>
      </c>
      <c r="GG6" s="70">
        <v>44300</v>
      </c>
      <c r="GH6" s="1">
        <v>33800</v>
      </c>
      <c r="GI6" s="1">
        <v>53100</v>
      </c>
      <c r="GJ6" s="30">
        <v>17700</v>
      </c>
      <c r="GK6" s="30">
        <v>17900</v>
      </c>
      <c r="GL6" s="14">
        <v>18200</v>
      </c>
      <c r="GM6" s="15">
        <v>19200</v>
      </c>
      <c r="GN6" s="14">
        <v>20800</v>
      </c>
      <c r="GO6" s="16">
        <v>21500</v>
      </c>
      <c r="GP6" s="17">
        <v>22400</v>
      </c>
      <c r="GQ6" s="18">
        <v>25300</v>
      </c>
      <c r="GR6" s="18">
        <v>28700</v>
      </c>
      <c r="GS6" s="19">
        <v>56100</v>
      </c>
      <c r="GT6" s="19">
        <v>60700</v>
      </c>
      <c r="GU6" s="14">
        <v>67300</v>
      </c>
      <c r="GV6" s="14">
        <v>71000</v>
      </c>
      <c r="GW6" s="14">
        <v>75300</v>
      </c>
      <c r="GX6" s="14">
        <v>79900</v>
      </c>
      <c r="GY6" s="14">
        <v>88900</v>
      </c>
      <c r="GZ6" s="15">
        <v>123100</v>
      </c>
      <c r="HA6" s="15">
        <v>129700</v>
      </c>
      <c r="HB6" s="15">
        <v>145800</v>
      </c>
      <c r="HC6" s="26">
        <v>148800</v>
      </c>
    </row>
    <row r="7" spans="1:211" ht="18" customHeight="1">
      <c r="A7" s="2">
        <v>2</v>
      </c>
      <c r="B7" s="389" t="s">
        <v>128</v>
      </c>
      <c r="C7" s="389"/>
      <c r="D7" s="389"/>
      <c r="E7" s="389"/>
      <c r="F7" s="389"/>
      <c r="G7" s="389"/>
      <c r="H7" s="389"/>
      <c r="I7" s="104" t="str">
        <f>IF(ISNA(VLOOKUP(B1,'Pay Calculation'!A$9:AI$233,5,FALSE)),"",VLOOKUP(B1,'Pay Calculation'!A$9:AI$233,5,FALSE))</f>
        <v>PARMANENT</v>
      </c>
      <c r="R7" s="432"/>
      <c r="S7" s="433"/>
      <c r="T7" s="434"/>
      <c r="AA7" s="1" t="str">
        <f>IF(ISNA(VLOOKUP(B1,'Pay Calculation'!A$9:AI$233,6,FALSE)),"",VLOOKUP(B1,'Pay Calculation'!A$9:AI$233,6,FALSE))</f>
        <v>PB-2</v>
      </c>
      <c r="AB7" s="1" t="str">
        <f>IF(ISNA(VLOOKUP(B1,'Pay Calculation'!A$9:AI$233,7,FALSE)),"",VLOOKUP(B1,'Pay Calculation'!A$9:AI$233,7,FALSE))</f>
        <v>9300-34800</v>
      </c>
      <c r="GB7" s="1">
        <f t="shared" si="0"/>
        <v>54700</v>
      </c>
      <c r="GC7" s="70"/>
      <c r="GD7" s="1">
        <f t="shared" si="1"/>
        <v>54700</v>
      </c>
      <c r="GF7" s="1">
        <v>38900</v>
      </c>
      <c r="GG7" s="70">
        <v>45600</v>
      </c>
      <c r="GH7" s="1">
        <v>34800</v>
      </c>
      <c r="GI7" s="1">
        <v>54700</v>
      </c>
      <c r="GJ7" s="31">
        <v>18200</v>
      </c>
      <c r="GK7" s="31">
        <v>18400</v>
      </c>
      <c r="GL7" s="14">
        <v>18700</v>
      </c>
      <c r="GM7" s="14">
        <v>19800</v>
      </c>
      <c r="GN7" s="14">
        <v>21400</v>
      </c>
      <c r="GO7" s="16">
        <v>22100</v>
      </c>
      <c r="GP7" s="17">
        <v>23100</v>
      </c>
      <c r="GQ7" s="18">
        <v>27100</v>
      </c>
      <c r="GR7" s="18">
        <v>29600</v>
      </c>
      <c r="GS7" s="19">
        <v>57800</v>
      </c>
      <c r="GT7" s="19">
        <v>62500</v>
      </c>
      <c r="GU7" s="14">
        <v>69300</v>
      </c>
      <c r="GV7" s="14">
        <v>73100</v>
      </c>
      <c r="GW7" s="14">
        <v>77600</v>
      </c>
      <c r="GX7" s="14">
        <v>82300</v>
      </c>
      <c r="GY7" s="14">
        <v>91600</v>
      </c>
      <c r="GZ7" s="15">
        <v>126800</v>
      </c>
      <c r="HA7" s="15">
        <v>133600</v>
      </c>
      <c r="HB7" s="15">
        <v>150200</v>
      </c>
      <c r="HC7" s="26">
        <v>153300</v>
      </c>
    </row>
    <row r="8" spans="1:211" ht="15" customHeight="1">
      <c r="A8" s="2"/>
      <c r="B8" s="2" t="s">
        <v>17</v>
      </c>
      <c r="C8" s="389" t="s">
        <v>18</v>
      </c>
      <c r="D8" s="389"/>
      <c r="E8" s="389"/>
      <c r="F8" s="389"/>
      <c r="G8" s="389"/>
      <c r="H8" s="389"/>
      <c r="I8" s="57" t="str">
        <f>IF(AND(B1=""),"",CONCATENATE(AA7,"   ","(",AB7,")",))</f>
        <v>PB-2   (9300-34800)</v>
      </c>
      <c r="R8" s="432"/>
      <c r="S8" s="433"/>
      <c r="T8" s="434"/>
      <c r="GB8" s="1">
        <f t="shared" si="0"/>
        <v>56300</v>
      </c>
      <c r="GC8" s="70">
        <f>IF(AND(GD3=""),"",IF(AND(I19&lt;=GD5),GD5,INDEX(GB5:GB24,MATCH(I19,GD5:GD24)+(LOOKUP(I19,GD5:GD24)&lt;&gt;I19))))</f>
        <v>63300</v>
      </c>
      <c r="GD8" s="1">
        <f t="shared" si="1"/>
        <v>56300</v>
      </c>
      <c r="GF8" s="1">
        <v>40100</v>
      </c>
      <c r="GG8" s="70">
        <v>47000</v>
      </c>
      <c r="GH8" s="1">
        <v>35800</v>
      </c>
      <c r="GI8" s="1">
        <v>56300</v>
      </c>
      <c r="GJ8" s="31">
        <v>18700</v>
      </c>
      <c r="GK8" s="31">
        <v>19000</v>
      </c>
      <c r="GL8" s="15">
        <v>19300</v>
      </c>
      <c r="GM8" s="19">
        <v>20400</v>
      </c>
      <c r="GN8" s="15">
        <v>22000</v>
      </c>
      <c r="GO8" s="20">
        <v>22800</v>
      </c>
      <c r="GP8" s="17">
        <v>23800</v>
      </c>
      <c r="GQ8" s="21">
        <v>27900</v>
      </c>
      <c r="GR8" s="21">
        <v>30500</v>
      </c>
      <c r="GS8" s="19">
        <v>59500</v>
      </c>
      <c r="GT8" s="19">
        <v>64400</v>
      </c>
      <c r="GU8" s="14">
        <v>71400</v>
      </c>
      <c r="GV8" s="14">
        <v>75300</v>
      </c>
      <c r="GW8" s="14">
        <v>79900</v>
      </c>
      <c r="GX8" s="14">
        <v>84800</v>
      </c>
      <c r="GY8" s="14">
        <v>94300</v>
      </c>
      <c r="GZ8" s="15">
        <v>130600</v>
      </c>
      <c r="HA8" s="26">
        <v>137600</v>
      </c>
      <c r="HB8" s="26">
        <v>154700</v>
      </c>
      <c r="HC8" s="15">
        <v>157900</v>
      </c>
    </row>
    <row r="9" spans="1:211" ht="15" customHeight="1">
      <c r="A9" s="2"/>
      <c r="B9" s="2" t="s">
        <v>20</v>
      </c>
      <c r="C9" s="389" t="s">
        <v>8</v>
      </c>
      <c r="D9" s="389"/>
      <c r="E9" s="389"/>
      <c r="F9" s="389"/>
      <c r="G9" s="389"/>
      <c r="H9" s="389"/>
      <c r="I9" s="57" t="str">
        <f>IF(AND(W9=""),"",IF(AND(W9="2400A"),"2400",IF(AND(W9="2400B"),"2400",IF(AND(W9="2400C"),"2400",IF(AND(W9="2800A"),"2800",IF(AND(W9="2800B"),"2800",IF(AND(W9="5400A"),"5400",IF(AND(W9="5400B"),"5400",W9))))))))</f>
        <v>5400</v>
      </c>
      <c r="R9" s="432"/>
      <c r="S9" s="433"/>
      <c r="T9" s="434"/>
      <c r="W9" s="1" t="str">
        <f>IF(ISNA(VLOOKUP(B1,'Pay Calculation'!HX9:IA$35,3,FALSE)),"",VLOOKUP(B1,'Pay Calculation'!HX9:IA$35,3,FALSE))</f>
        <v>5400A</v>
      </c>
      <c r="AA9" s="1" t="str">
        <f>IF(ISNA(VLOOKUP(B1,'Pay Calculation'!A$9:AI$233,11,FALSE)),"",VLOOKUP(B1,'Pay Calculation'!A$9:AI$233,11,FALSE))</f>
        <v>Regular Pay</v>
      </c>
      <c r="GB9" s="1">
        <f>GD9</f>
        <v>58000</v>
      </c>
      <c r="GD9" s="1">
        <f t="shared" si="1"/>
        <v>58000</v>
      </c>
      <c r="GF9" s="1">
        <v>41300</v>
      </c>
      <c r="GG9" s="70">
        <v>48400</v>
      </c>
      <c r="GH9" s="1">
        <v>36900</v>
      </c>
      <c r="GI9" s="1">
        <v>58000</v>
      </c>
      <c r="GJ9" s="31">
        <v>19300</v>
      </c>
      <c r="GK9" s="31">
        <v>19600</v>
      </c>
      <c r="GL9" s="15">
        <v>19900</v>
      </c>
      <c r="GM9" s="19">
        <v>21000</v>
      </c>
      <c r="GN9" s="14">
        <v>22700</v>
      </c>
      <c r="GO9" s="16">
        <v>23500</v>
      </c>
      <c r="GP9" s="17">
        <v>24500</v>
      </c>
      <c r="GQ9" s="18">
        <v>28700</v>
      </c>
      <c r="GR9" s="18">
        <v>31400</v>
      </c>
      <c r="GS9" s="14">
        <v>61300</v>
      </c>
      <c r="GT9" s="14">
        <v>66300</v>
      </c>
      <c r="GU9" s="14">
        <v>73500</v>
      </c>
      <c r="GV9" s="14">
        <v>77600</v>
      </c>
      <c r="GW9" s="14">
        <v>82300</v>
      </c>
      <c r="GX9" s="14">
        <v>87300</v>
      </c>
      <c r="GY9" s="14">
        <v>97100</v>
      </c>
      <c r="GZ9" s="19">
        <v>134500</v>
      </c>
      <c r="HA9" s="26">
        <v>141700</v>
      </c>
      <c r="HB9" s="26">
        <v>159300</v>
      </c>
      <c r="HC9" s="15">
        <v>162600</v>
      </c>
    </row>
    <row r="10" spans="1:211" ht="15" customHeight="1">
      <c r="A10" s="2"/>
      <c r="B10" s="2" t="s">
        <v>21</v>
      </c>
      <c r="C10" s="389" t="s">
        <v>19</v>
      </c>
      <c r="D10" s="389"/>
      <c r="E10" s="389"/>
      <c r="F10" s="389"/>
      <c r="G10" s="389"/>
      <c r="H10" s="389"/>
      <c r="I10" s="57">
        <f>IF(AND(W9=""),"",VLOOKUP(W9,Z19:AC43,2,FALSE))</f>
        <v>15</v>
      </c>
      <c r="R10" s="432"/>
      <c r="S10" s="433"/>
      <c r="T10" s="434"/>
      <c r="AB10" s="201">
        <f>IF(ISNA(VLOOKUP(B1,'Pay Calculation'!A$9:AK$233,37,FALSE)),"",VLOOKUP(B1,'Pay Calculation'!A$9:AK$233,37,FALSE))</f>
        <v>42370</v>
      </c>
      <c r="GB10" s="1">
        <f t="shared" si="0"/>
        <v>59700</v>
      </c>
      <c r="GC10" s="1">
        <f>IF(AND(AA9=AA5),GD5,GC6)</f>
        <v>63300</v>
      </c>
      <c r="GD10" s="1">
        <f t="shared" si="1"/>
        <v>59700</v>
      </c>
      <c r="GF10" s="1">
        <v>42500</v>
      </c>
      <c r="GG10" s="70">
        <v>49900</v>
      </c>
      <c r="GH10" s="1">
        <v>38000</v>
      </c>
      <c r="GI10" s="1">
        <v>59700</v>
      </c>
      <c r="GJ10" s="32">
        <v>19900</v>
      </c>
      <c r="GK10" s="32">
        <v>20200</v>
      </c>
      <c r="GL10" s="14">
        <v>20500</v>
      </c>
      <c r="GM10" s="19">
        <v>21600</v>
      </c>
      <c r="GN10" s="14">
        <v>23400</v>
      </c>
      <c r="GO10" s="16">
        <v>24200</v>
      </c>
      <c r="GP10" s="17">
        <v>25200</v>
      </c>
      <c r="GQ10" s="18">
        <v>29600</v>
      </c>
      <c r="GR10" s="18">
        <v>32300</v>
      </c>
      <c r="GS10" s="14">
        <v>63100</v>
      </c>
      <c r="GT10" s="14">
        <v>68300</v>
      </c>
      <c r="GU10" s="14">
        <v>75700</v>
      </c>
      <c r="GV10" s="14">
        <v>79900</v>
      </c>
      <c r="GW10" s="14">
        <v>84800</v>
      </c>
      <c r="GX10" s="14">
        <v>89900</v>
      </c>
      <c r="GY10" s="14">
        <v>100000</v>
      </c>
      <c r="GZ10" s="15">
        <v>138500</v>
      </c>
      <c r="HA10" s="26">
        <v>146000</v>
      </c>
      <c r="HB10" s="26">
        <v>164100</v>
      </c>
      <c r="HC10" s="26">
        <v>167500</v>
      </c>
    </row>
    <row r="11" spans="1:211" ht="15" customHeight="1">
      <c r="A11" s="2">
        <v>3</v>
      </c>
      <c r="B11" s="389" t="s">
        <v>129</v>
      </c>
      <c r="C11" s="389"/>
      <c r="D11" s="389"/>
      <c r="E11" s="389"/>
      <c r="F11" s="389"/>
      <c r="G11" s="389"/>
      <c r="H11" s="389"/>
      <c r="I11" s="203">
        <f>IF(AND(AB12=""),"",AB12)</f>
        <v>42186</v>
      </c>
      <c r="R11" s="432"/>
      <c r="S11" s="433"/>
      <c r="T11" s="434"/>
      <c r="AB11" s="201">
        <f>IF(ISNA(VLOOKUP(B1,Master!$A$7:AJ$233,11,FALSE)),"",VLOOKUP(B1,Master!$A$7:AJ$233,11,FALSE))</f>
        <v>42370</v>
      </c>
      <c r="GB11" s="1">
        <f t="shared" si="0"/>
        <v>61500</v>
      </c>
      <c r="GD11" s="1">
        <f t="shared" si="1"/>
        <v>61500</v>
      </c>
      <c r="GF11" s="1">
        <v>43800</v>
      </c>
      <c r="GG11" s="70">
        <v>51400</v>
      </c>
      <c r="GH11" s="1">
        <v>39100</v>
      </c>
      <c r="GI11" s="1">
        <v>61500</v>
      </c>
      <c r="GJ11" s="33">
        <v>20500</v>
      </c>
      <c r="GK11" s="33">
        <v>20800</v>
      </c>
      <c r="GL11" s="14">
        <v>21100</v>
      </c>
      <c r="GM11" s="19">
        <v>22200</v>
      </c>
      <c r="GN11" s="19">
        <v>24100</v>
      </c>
      <c r="GO11" s="22">
        <v>24900</v>
      </c>
      <c r="GP11" s="17">
        <v>26000</v>
      </c>
      <c r="GQ11" s="23">
        <v>30500</v>
      </c>
      <c r="GR11" s="24">
        <v>33300</v>
      </c>
      <c r="GS11" s="14">
        <v>65000</v>
      </c>
      <c r="GT11" s="14">
        <v>70300</v>
      </c>
      <c r="GU11" s="14">
        <v>78000</v>
      </c>
      <c r="GV11" s="14">
        <v>82300</v>
      </c>
      <c r="GW11" s="14">
        <v>87300</v>
      </c>
      <c r="GX11" s="14">
        <v>92600</v>
      </c>
      <c r="GY11" s="14">
        <v>103000</v>
      </c>
      <c r="GZ11" s="15">
        <v>142700</v>
      </c>
      <c r="HA11" s="26">
        <v>150400</v>
      </c>
      <c r="HB11" s="26">
        <v>169000</v>
      </c>
      <c r="HC11" s="26">
        <v>172500</v>
      </c>
    </row>
    <row r="12" spans="1:211" ht="30" customHeight="1">
      <c r="A12" s="2">
        <v>4</v>
      </c>
      <c r="B12" s="392" t="s">
        <v>130</v>
      </c>
      <c r="C12" s="392"/>
      <c r="D12" s="392"/>
      <c r="E12" s="392"/>
      <c r="F12" s="392"/>
      <c r="G12" s="392"/>
      <c r="H12" s="392"/>
      <c r="I12" s="203">
        <f>IF(AND(AB10=""),"",AB10)</f>
        <v>42370</v>
      </c>
      <c r="R12" s="432"/>
      <c r="S12" s="433"/>
      <c r="T12" s="434"/>
      <c r="W12" s="1">
        <f>IF(ISNA(VLOOKUP(B1,'Pay Calculation'!A$9:AI$233,12,FALSE)),"",VLOOKUP(B1,'Pay Calculation'!A$9:AI$233,12,FALSE))</f>
        <v>66254.599999999991</v>
      </c>
      <c r="Z12" s="201">
        <v>42552</v>
      </c>
      <c r="AA12" s="201">
        <v>42186</v>
      </c>
      <c r="AB12" s="201">
        <f>IF(AND(AB11=""),"",IF(AND(AB11=Master!BY1),AA12,IF(AND(AB11=Master!BY2),AA12,IF(AND(AB11=Master!BY3),AA12,IF(AND(AB11=Master!BY4),AA12,IF(AND(AB11=Master!BY5),AA12,IF(AND(AB11=Master!BY6),AA12,IF(AND(AB11=Master!BY7),AA13,IF(AND(AB11=Master!BY8),AA13,IF(AND(AB11=Master!BY9),AA13,IF(AND(AB11=Master!BY10),AA13,IF(AND(AB11=Master!BY11),AA13,IF(AND(AB11=Master!BY12),AA13,IF(AND(AB11=Master!BY13),AA13,IF(AND(AB11=Master!BY14),AA13,IF(AND(AB11=Master!BY15),AA13,IF(AND(AB11=Master!BY16),AA13,IF(AND(AB11=Master!BY17),AA13,IF(AND(AB11=Master!BY18),AA13,AA14)))))))))))))))))))</f>
        <v>42186</v>
      </c>
      <c r="AC12" s="201">
        <f>IF(AND(AB11=Master!BY1),Z12,IF(AND(AB11=Master!BY2),Z12,IF(AND(AB11=Master!BY3),Z12,IF(AND(AB11=Master!BY4),Z12,IF(AND(AB11=Master!BY5),Z12,IF(AND(AB11=Master!BY6),Z12,IF(AND(AB11=Master!BY7),Z13,IF(AND(AB11=Master!BY8),Z13,IF(AND(AB11=Master!BY9),Z13,IF(AND(AB11=Master!BY10),Z13,IF(AND(AB11=Master!BY11),Z13,IF(AND(AB11=Master!BY12),Z13,IF(AND(AB11=Master!BY13),Z13,IF(AND(AB11=Master!BY14),Z13,IF(AND(AB11=Master!BY15),Z13,IF(AND(AB11=Master!BY16),Z13,IF(AND(AB11=Master!BY17),Z13,IF(AND(AB11=Master!BY18),Z13,Z14))))))))))))))))))</f>
        <v>42552</v>
      </c>
      <c r="GB12" s="1">
        <f t="shared" si="0"/>
        <v>63300</v>
      </c>
      <c r="GC12" s="1">
        <f>IF(AA7=Y3,GC10,IF(AA7=Y4,GC10,IF(AA7=Y5,GC10,IF(AA7=Y6,GC8,""))))</f>
        <v>63300</v>
      </c>
      <c r="GD12" s="1">
        <f t="shared" si="1"/>
        <v>63300</v>
      </c>
      <c r="GF12" s="1">
        <v>45100</v>
      </c>
      <c r="GG12" s="70">
        <v>52900</v>
      </c>
      <c r="GH12" s="1">
        <v>40300</v>
      </c>
      <c r="GI12" s="1">
        <v>63300</v>
      </c>
      <c r="GJ12" s="31">
        <v>21100</v>
      </c>
      <c r="GK12" s="31">
        <v>21400</v>
      </c>
      <c r="GL12" s="14">
        <v>21700</v>
      </c>
      <c r="GM12" s="19">
        <v>22900</v>
      </c>
      <c r="GN12" s="14">
        <v>24800</v>
      </c>
      <c r="GO12" s="16">
        <v>25600</v>
      </c>
      <c r="GP12" s="17">
        <v>26800</v>
      </c>
      <c r="GQ12" s="18">
        <v>31400</v>
      </c>
      <c r="GR12" s="23">
        <v>34300</v>
      </c>
      <c r="GS12" s="14">
        <v>67000</v>
      </c>
      <c r="GT12" s="14">
        <v>72400</v>
      </c>
      <c r="GU12" s="14">
        <v>80300</v>
      </c>
      <c r="GV12" s="14">
        <v>84800</v>
      </c>
      <c r="GW12" s="14">
        <v>89900</v>
      </c>
      <c r="GX12" s="14">
        <v>95400</v>
      </c>
      <c r="GY12" s="14">
        <v>106100</v>
      </c>
      <c r="GZ12" s="15">
        <v>147000</v>
      </c>
      <c r="HA12" s="26">
        <v>154900</v>
      </c>
      <c r="HB12" s="26">
        <v>174100</v>
      </c>
      <c r="HC12" s="15">
        <v>177700</v>
      </c>
    </row>
    <row r="13" spans="1:211" ht="15" customHeight="1">
      <c r="A13" s="2">
        <v>5</v>
      </c>
      <c r="B13" s="389" t="s">
        <v>22</v>
      </c>
      <c r="C13" s="389"/>
      <c r="D13" s="389"/>
      <c r="E13" s="389"/>
      <c r="F13" s="389"/>
      <c r="G13" s="389"/>
      <c r="H13" s="389"/>
      <c r="I13" s="202"/>
      <c r="R13" s="432"/>
      <c r="S13" s="433"/>
      <c r="T13" s="434"/>
      <c r="Z13" s="201">
        <v>42917</v>
      </c>
      <c r="AA13" s="201">
        <v>42552</v>
      </c>
      <c r="GB13" s="1">
        <f t="shared" si="0"/>
        <v>65200</v>
      </c>
      <c r="GD13" s="1">
        <f t="shared" si="1"/>
        <v>65200</v>
      </c>
      <c r="GF13" s="1">
        <v>46500</v>
      </c>
      <c r="GG13" s="70">
        <v>54500</v>
      </c>
      <c r="GH13" s="1">
        <v>41500</v>
      </c>
      <c r="GI13" s="1">
        <v>65200</v>
      </c>
      <c r="GJ13" s="32">
        <v>21700</v>
      </c>
      <c r="GK13" s="32">
        <v>22000</v>
      </c>
      <c r="GL13" s="14">
        <v>22400</v>
      </c>
      <c r="GM13" s="19">
        <v>23600</v>
      </c>
      <c r="GN13" s="14">
        <v>25500</v>
      </c>
      <c r="GO13" s="16">
        <v>26400</v>
      </c>
      <c r="GP13" s="17">
        <v>27600</v>
      </c>
      <c r="GQ13" s="18">
        <v>32300</v>
      </c>
      <c r="GR13" s="18">
        <v>35300</v>
      </c>
      <c r="GS13" s="14">
        <v>69000</v>
      </c>
      <c r="GT13" s="14">
        <v>74600</v>
      </c>
      <c r="GU13" s="14">
        <v>82700</v>
      </c>
      <c r="GV13" s="14">
        <v>87300</v>
      </c>
      <c r="GW13" s="14">
        <v>92600</v>
      </c>
      <c r="GX13" s="14">
        <v>98300</v>
      </c>
      <c r="GY13" s="14">
        <v>109300</v>
      </c>
      <c r="GZ13" s="15">
        <v>151400</v>
      </c>
      <c r="HA13" s="26">
        <v>159500</v>
      </c>
      <c r="HB13" s="26">
        <v>179300</v>
      </c>
      <c r="HC13" s="15">
        <v>183000</v>
      </c>
    </row>
    <row r="14" spans="1:211" ht="15" customHeight="1">
      <c r="A14" s="2"/>
      <c r="B14" s="2" t="s">
        <v>23</v>
      </c>
      <c r="C14" s="389" t="s">
        <v>24</v>
      </c>
      <c r="D14" s="389"/>
      <c r="E14" s="389"/>
      <c r="F14" s="389"/>
      <c r="G14" s="389"/>
      <c r="H14" s="389"/>
      <c r="I14" s="298">
        <f>IF(ISNA(VLOOKUP(B1,'Pay Calculation'!HX9:IA$35,2,FALSE)),"",VLOOKUP(B1,'Pay Calculation'!HX9:IA$35,2,FALSE))</f>
        <v>24290</v>
      </c>
      <c r="R14" s="432"/>
      <c r="S14" s="433"/>
      <c r="T14" s="434"/>
      <c r="Z14" s="201">
        <v>43282</v>
      </c>
      <c r="AA14" s="201">
        <v>42917</v>
      </c>
      <c r="GB14" s="1">
        <f t="shared" si="0"/>
        <v>67200</v>
      </c>
      <c r="GD14" s="1">
        <f t="shared" si="1"/>
        <v>67200</v>
      </c>
      <c r="GF14" s="1">
        <v>47900</v>
      </c>
      <c r="GG14" s="70">
        <v>56100</v>
      </c>
      <c r="GH14" s="1">
        <v>42700</v>
      </c>
      <c r="GI14" s="1">
        <v>67200</v>
      </c>
      <c r="GJ14" s="33">
        <v>22400</v>
      </c>
      <c r="GK14" s="33">
        <v>22700</v>
      </c>
      <c r="GL14" s="14">
        <v>23100</v>
      </c>
      <c r="GM14" s="19">
        <v>24300</v>
      </c>
      <c r="GN14" s="14">
        <v>26300</v>
      </c>
      <c r="GO14" s="16">
        <v>27200</v>
      </c>
      <c r="GP14" s="17">
        <v>28200</v>
      </c>
      <c r="GQ14" s="18">
        <v>33300</v>
      </c>
      <c r="GR14" s="18">
        <v>36400</v>
      </c>
      <c r="GS14" s="15">
        <v>71100</v>
      </c>
      <c r="GT14" s="15">
        <v>76800</v>
      </c>
      <c r="GU14" s="14">
        <v>85200</v>
      </c>
      <c r="GV14" s="14">
        <v>89900</v>
      </c>
      <c r="GW14" s="14">
        <v>95400</v>
      </c>
      <c r="GX14" s="14">
        <v>101200</v>
      </c>
      <c r="GY14" s="14">
        <v>112600</v>
      </c>
      <c r="GZ14" s="15">
        <v>155900</v>
      </c>
      <c r="HA14" s="26">
        <v>164300</v>
      </c>
      <c r="HB14" s="26">
        <v>184700</v>
      </c>
      <c r="HC14" s="15">
        <v>188500</v>
      </c>
    </row>
    <row r="15" spans="1:211" ht="15" customHeight="1">
      <c r="A15" s="2"/>
      <c r="B15" s="2" t="s">
        <v>25</v>
      </c>
      <c r="C15" s="389" t="s">
        <v>26</v>
      </c>
      <c r="D15" s="389"/>
      <c r="E15" s="389"/>
      <c r="F15" s="389"/>
      <c r="G15" s="389"/>
      <c r="H15" s="389"/>
      <c r="I15" s="208" t="str">
        <f>IF(ISNA(VLOOKUP(B1,'Pay Calculation'!A$9:AL$233,36,FALSE)),"",VLOOKUP(B1,'Pay Calculation'!A$9:AL$233,36,FALSE))</f>
        <v/>
      </c>
      <c r="R15" s="432"/>
      <c r="S15" s="433"/>
      <c r="T15" s="434"/>
      <c r="W15" s="201"/>
      <c r="GB15" s="1">
        <f t="shared" si="0"/>
        <v>69200</v>
      </c>
      <c r="GD15" s="1">
        <f t="shared" si="1"/>
        <v>69200</v>
      </c>
      <c r="GF15" s="1">
        <v>49300</v>
      </c>
      <c r="GG15" s="70">
        <v>57800</v>
      </c>
      <c r="GH15" s="1">
        <v>44000</v>
      </c>
      <c r="GI15" s="1">
        <v>69200</v>
      </c>
      <c r="GJ15" s="31">
        <v>23100</v>
      </c>
      <c r="GK15" s="31">
        <v>23400</v>
      </c>
      <c r="GL15" s="19">
        <v>23800</v>
      </c>
      <c r="GM15" s="19">
        <v>25000</v>
      </c>
      <c r="GN15" s="14">
        <v>27100</v>
      </c>
      <c r="GO15" s="16">
        <v>28000</v>
      </c>
      <c r="GP15" s="17">
        <v>29300</v>
      </c>
      <c r="GQ15" s="18">
        <v>34300</v>
      </c>
      <c r="GR15" s="18">
        <v>37500</v>
      </c>
      <c r="GS15" s="14">
        <v>73200</v>
      </c>
      <c r="GT15" s="14">
        <v>79100</v>
      </c>
      <c r="GU15" s="14">
        <v>87800</v>
      </c>
      <c r="GV15" s="14">
        <v>92600</v>
      </c>
      <c r="GW15" s="14">
        <v>98300</v>
      </c>
      <c r="GX15" s="26">
        <v>104200</v>
      </c>
      <c r="GY15" s="26">
        <v>116000</v>
      </c>
      <c r="GZ15" s="15">
        <v>160600</v>
      </c>
      <c r="HA15" s="15">
        <v>169200</v>
      </c>
      <c r="HB15" s="15">
        <v>190200</v>
      </c>
      <c r="HC15" s="15">
        <v>194200</v>
      </c>
    </row>
    <row r="16" spans="1:211" ht="15" customHeight="1">
      <c r="A16" s="2"/>
      <c r="B16" s="2" t="s">
        <v>27</v>
      </c>
      <c r="C16" s="420" t="s">
        <v>261</v>
      </c>
      <c r="D16" s="421"/>
      <c r="E16" s="421"/>
      <c r="F16" s="205">
        <v>125</v>
      </c>
      <c r="G16" s="438" t="s">
        <v>260</v>
      </c>
      <c r="H16" s="439"/>
      <c r="I16" s="55">
        <f>IF(AND(B1=""),"",IF(AND(AA9="Fix Pay"),"",I14*F16/100))</f>
        <v>30362.5</v>
      </c>
      <c r="R16" s="432"/>
      <c r="S16" s="433"/>
      <c r="T16" s="434"/>
      <c r="W16" s="201"/>
      <c r="GB16" s="1">
        <f t="shared" si="0"/>
        <v>71300</v>
      </c>
      <c r="GD16" s="1">
        <f t="shared" si="1"/>
        <v>71300</v>
      </c>
      <c r="GF16" s="1">
        <v>50800</v>
      </c>
      <c r="GG16" s="70">
        <v>59500</v>
      </c>
      <c r="GH16" s="1">
        <v>45300</v>
      </c>
      <c r="GI16" s="1">
        <v>71300</v>
      </c>
      <c r="GJ16" s="30">
        <v>23800</v>
      </c>
      <c r="GK16" s="30">
        <v>24100</v>
      </c>
      <c r="GL16" s="19">
        <v>24500</v>
      </c>
      <c r="GM16" s="19">
        <v>25800</v>
      </c>
      <c r="GN16" s="14">
        <v>27900</v>
      </c>
      <c r="GO16" s="16">
        <v>28800</v>
      </c>
      <c r="GP16" s="17">
        <v>30200</v>
      </c>
      <c r="GQ16" s="18">
        <v>35300</v>
      </c>
      <c r="GR16" s="18">
        <v>38600</v>
      </c>
      <c r="GS16" s="14">
        <v>75400</v>
      </c>
      <c r="GT16" s="14">
        <v>81500</v>
      </c>
      <c r="GU16" s="15">
        <v>90400</v>
      </c>
      <c r="GV16" s="15">
        <v>95400</v>
      </c>
      <c r="GW16" s="15">
        <v>101200</v>
      </c>
      <c r="GX16" s="26">
        <v>107300</v>
      </c>
      <c r="GY16" s="26">
        <v>119500</v>
      </c>
      <c r="GZ16" s="15">
        <v>165400</v>
      </c>
      <c r="HA16" s="26">
        <v>174300</v>
      </c>
      <c r="HB16" s="26">
        <v>195900</v>
      </c>
      <c r="HC16" s="26">
        <v>200000</v>
      </c>
    </row>
    <row r="17" spans="1:211" ht="15" customHeight="1">
      <c r="A17" s="2"/>
      <c r="B17" s="2" t="s">
        <v>28</v>
      </c>
      <c r="C17" s="389" t="s">
        <v>29</v>
      </c>
      <c r="D17" s="389"/>
      <c r="E17" s="389"/>
      <c r="F17" s="389"/>
      <c r="G17" s="389"/>
      <c r="H17" s="389"/>
      <c r="I17" s="55">
        <f>IF(AND(AA9="Fix Pay"),I14,SUM(I14,I15,I16))</f>
        <v>54652.5</v>
      </c>
      <c r="R17" s="432"/>
      <c r="S17" s="433"/>
      <c r="T17" s="434"/>
      <c r="GB17" s="1">
        <f t="shared" si="0"/>
        <v>73400</v>
      </c>
      <c r="GD17" s="1">
        <f t="shared" si="1"/>
        <v>73400</v>
      </c>
      <c r="GF17" s="1">
        <v>52300</v>
      </c>
      <c r="GG17" s="70">
        <v>61300</v>
      </c>
      <c r="GH17" s="1">
        <v>46700</v>
      </c>
      <c r="GI17" s="1">
        <v>73400</v>
      </c>
      <c r="GJ17" s="31">
        <v>24500</v>
      </c>
      <c r="GK17" s="31">
        <v>24800</v>
      </c>
      <c r="GL17" s="14">
        <v>25200</v>
      </c>
      <c r="GM17" s="14">
        <v>26600</v>
      </c>
      <c r="GN17" s="14">
        <v>28700</v>
      </c>
      <c r="GO17" s="16">
        <v>29700</v>
      </c>
      <c r="GP17" s="17">
        <v>31100</v>
      </c>
      <c r="GQ17" s="18">
        <v>36400</v>
      </c>
      <c r="GR17" s="18">
        <v>39800</v>
      </c>
      <c r="GS17" s="14">
        <v>77700</v>
      </c>
      <c r="GT17" s="14">
        <v>83900</v>
      </c>
      <c r="GU17" s="14">
        <v>93100</v>
      </c>
      <c r="GV17" s="14">
        <v>98300</v>
      </c>
      <c r="GW17" s="14">
        <v>104200</v>
      </c>
      <c r="GX17" s="26">
        <v>110500</v>
      </c>
      <c r="GY17" s="26">
        <v>123100</v>
      </c>
      <c r="GZ17" s="15">
        <v>170400</v>
      </c>
      <c r="HA17" s="15">
        <v>179500</v>
      </c>
      <c r="HB17" s="15">
        <v>201800</v>
      </c>
      <c r="HC17" s="26">
        <v>206000</v>
      </c>
    </row>
    <row r="18" spans="1:211" ht="30" customHeight="1">
      <c r="A18" s="2">
        <v>6</v>
      </c>
      <c r="B18" s="392" t="s">
        <v>30</v>
      </c>
      <c r="C18" s="392"/>
      <c r="D18" s="392"/>
      <c r="E18" s="392"/>
      <c r="F18" s="392"/>
      <c r="G18" s="392"/>
      <c r="H18" s="392"/>
      <c r="I18" s="57" t="str">
        <f>IF(AND(W9=""),"",VLOOKUP(W9,Z19:AC43,3,FALSE))</f>
        <v>L-13</v>
      </c>
      <c r="R18" s="432"/>
      <c r="S18" s="433"/>
      <c r="T18" s="434"/>
      <c r="W18" s="201"/>
      <c r="GB18" s="1">
        <f t="shared" si="0"/>
        <v>75600</v>
      </c>
      <c r="GD18" s="1">
        <f t="shared" si="1"/>
        <v>75600</v>
      </c>
      <c r="GF18" s="1">
        <v>53900</v>
      </c>
      <c r="GG18" s="70">
        <v>63100</v>
      </c>
      <c r="GH18" s="1">
        <v>48100</v>
      </c>
      <c r="GI18" s="1">
        <v>75600</v>
      </c>
      <c r="GJ18" s="31">
        <v>25200</v>
      </c>
      <c r="GK18" s="31">
        <v>25500</v>
      </c>
      <c r="GL18" s="19">
        <v>26000</v>
      </c>
      <c r="GM18" s="15">
        <v>27400</v>
      </c>
      <c r="GN18" s="14">
        <v>29600</v>
      </c>
      <c r="GO18" s="16">
        <v>30600</v>
      </c>
      <c r="GP18" s="17">
        <v>32000</v>
      </c>
      <c r="GQ18" s="18">
        <v>37500</v>
      </c>
      <c r="GR18" s="18">
        <v>41000</v>
      </c>
      <c r="GS18" s="14">
        <v>80000</v>
      </c>
      <c r="GT18" s="14">
        <v>86400</v>
      </c>
      <c r="GU18" s="15">
        <v>95900</v>
      </c>
      <c r="GV18" s="15">
        <v>101200</v>
      </c>
      <c r="GW18" s="15">
        <v>107300</v>
      </c>
      <c r="GX18" s="15">
        <v>113800</v>
      </c>
      <c r="GY18" s="15">
        <v>126800</v>
      </c>
      <c r="GZ18" s="15">
        <v>175500</v>
      </c>
      <c r="HA18" s="15">
        <v>184900</v>
      </c>
      <c r="HB18" s="15">
        <v>207900</v>
      </c>
      <c r="HC18" s="14">
        <v>212200</v>
      </c>
    </row>
    <row r="19" spans="1:211" ht="29.25" customHeight="1">
      <c r="A19" s="2">
        <v>7</v>
      </c>
      <c r="B19" s="440" t="s">
        <v>262</v>
      </c>
      <c r="C19" s="441"/>
      <c r="D19" s="441"/>
      <c r="E19" s="441"/>
      <c r="F19" s="441"/>
      <c r="G19" s="441"/>
      <c r="H19" s="206">
        <f>IF(AND(Master!H5=""),"",Master!H5)</f>
        <v>2.57</v>
      </c>
      <c r="I19" s="202">
        <f>IF(AND(B1=""),"",ROUND(I14*H19,0))</f>
        <v>62425</v>
      </c>
      <c r="R19" s="432"/>
      <c r="S19" s="433"/>
      <c r="T19" s="434"/>
      <c r="Z19" s="50">
        <v>1700</v>
      </c>
      <c r="AA19" s="50">
        <v>2</v>
      </c>
      <c r="AB19" s="50" t="s">
        <v>54</v>
      </c>
      <c r="GB19" s="1">
        <f t="shared" si="0"/>
        <v>77900</v>
      </c>
      <c r="GD19" s="1">
        <f t="shared" si="1"/>
        <v>77900</v>
      </c>
      <c r="GF19" s="1">
        <v>55500</v>
      </c>
      <c r="GG19" s="70">
        <v>65000</v>
      </c>
      <c r="GH19" s="1">
        <v>49500</v>
      </c>
      <c r="GI19" s="1">
        <v>77900</v>
      </c>
      <c r="GJ19" s="31">
        <v>26000</v>
      </c>
      <c r="GK19" s="31">
        <v>26300</v>
      </c>
      <c r="GL19" s="19">
        <v>26800</v>
      </c>
      <c r="GM19" s="14">
        <v>28200</v>
      </c>
      <c r="GN19" s="14">
        <v>30500</v>
      </c>
      <c r="GO19" s="16">
        <v>31500</v>
      </c>
      <c r="GP19" s="17">
        <v>33000</v>
      </c>
      <c r="GQ19" s="18">
        <v>38600</v>
      </c>
      <c r="GR19" s="18">
        <v>42200</v>
      </c>
      <c r="GS19" s="14">
        <v>82400</v>
      </c>
      <c r="GT19" s="14">
        <v>89000</v>
      </c>
      <c r="GU19" s="14">
        <v>98800</v>
      </c>
      <c r="GV19" s="14">
        <v>104200</v>
      </c>
      <c r="GW19" s="14">
        <v>110500</v>
      </c>
      <c r="GX19" s="26">
        <v>117200</v>
      </c>
      <c r="GY19" s="26">
        <v>130600</v>
      </c>
      <c r="GZ19" s="15">
        <v>180800</v>
      </c>
      <c r="HA19" s="26">
        <v>190400</v>
      </c>
      <c r="HB19" s="26">
        <v>214100</v>
      </c>
      <c r="HC19" s="15">
        <v>218600</v>
      </c>
    </row>
    <row r="20" spans="1:211" ht="15" customHeight="1">
      <c r="A20" s="404">
        <v>8</v>
      </c>
      <c r="B20" s="389" t="s">
        <v>31</v>
      </c>
      <c r="C20" s="389"/>
      <c r="D20" s="389"/>
      <c r="E20" s="389"/>
      <c r="F20" s="389"/>
      <c r="G20" s="389"/>
      <c r="H20" s="389"/>
      <c r="I20" s="395">
        <f>IF(AND(B1=""),"",GC12)</f>
        <v>63300</v>
      </c>
      <c r="R20" s="432"/>
      <c r="S20" s="433"/>
      <c r="T20" s="434"/>
      <c r="Z20" s="50">
        <v>1750</v>
      </c>
      <c r="AA20" s="50">
        <v>3</v>
      </c>
      <c r="AB20" s="50" t="s">
        <v>55</v>
      </c>
      <c r="GB20" s="1">
        <f t="shared" si="0"/>
        <v>80200</v>
      </c>
      <c r="GD20" s="1">
        <f t="shared" si="1"/>
        <v>80200</v>
      </c>
      <c r="GF20" s="1">
        <v>57200</v>
      </c>
      <c r="GG20" s="70">
        <v>67000</v>
      </c>
      <c r="GH20" s="1">
        <v>51000</v>
      </c>
      <c r="GI20" s="1">
        <v>80200</v>
      </c>
      <c r="GJ20" s="31">
        <v>26800</v>
      </c>
      <c r="GK20" s="31">
        <v>27100</v>
      </c>
      <c r="GL20" s="14">
        <v>27600</v>
      </c>
      <c r="GM20" s="14">
        <v>29000</v>
      </c>
      <c r="GN20" s="14">
        <v>31400</v>
      </c>
      <c r="GO20" s="16">
        <v>32400</v>
      </c>
      <c r="GP20" s="17">
        <v>34000</v>
      </c>
      <c r="GQ20" s="18">
        <v>39800</v>
      </c>
      <c r="GR20" s="18">
        <v>43500</v>
      </c>
      <c r="GS20" s="14">
        <v>84900</v>
      </c>
      <c r="GT20" s="14">
        <v>91700</v>
      </c>
      <c r="GU20" s="26">
        <v>101800</v>
      </c>
      <c r="GV20" s="26">
        <v>107300</v>
      </c>
      <c r="GW20" s="26">
        <v>113800</v>
      </c>
      <c r="GX20" s="15">
        <v>120700</v>
      </c>
      <c r="GY20" s="15">
        <v>134500</v>
      </c>
      <c r="GZ20" s="15">
        <v>186200</v>
      </c>
      <c r="HA20" s="26">
        <v>196100</v>
      </c>
      <c r="HB20" s="26"/>
      <c r="HC20" s="15"/>
    </row>
    <row r="21" spans="1:211" ht="15" customHeight="1">
      <c r="A21" s="404"/>
      <c r="B21" s="389" t="s">
        <v>32</v>
      </c>
      <c r="C21" s="389"/>
      <c r="D21" s="389"/>
      <c r="E21" s="389"/>
      <c r="F21" s="389"/>
      <c r="G21" s="389"/>
      <c r="H21" s="389"/>
      <c r="I21" s="395"/>
      <c r="R21" s="432"/>
      <c r="S21" s="433"/>
      <c r="T21" s="434"/>
      <c r="Z21" s="50">
        <v>1900</v>
      </c>
      <c r="AA21" s="50">
        <v>4</v>
      </c>
      <c r="AB21" s="50" t="s">
        <v>56</v>
      </c>
      <c r="GB21" s="1">
        <f t="shared" si="0"/>
        <v>82600</v>
      </c>
      <c r="GD21" s="1">
        <f t="shared" si="1"/>
        <v>82600</v>
      </c>
      <c r="GF21" s="1">
        <v>58900</v>
      </c>
      <c r="GG21" s="70">
        <v>69000</v>
      </c>
      <c r="GH21" s="1">
        <v>52500</v>
      </c>
      <c r="GI21" s="1">
        <v>82600</v>
      </c>
      <c r="GJ21" s="31">
        <v>27600</v>
      </c>
      <c r="GK21" s="31">
        <v>27900</v>
      </c>
      <c r="GL21" s="15">
        <v>28400</v>
      </c>
      <c r="GM21" s="14">
        <v>29900</v>
      </c>
      <c r="GN21" s="14">
        <v>32300</v>
      </c>
      <c r="GO21" s="16">
        <v>33400</v>
      </c>
      <c r="GP21" s="17">
        <v>35000</v>
      </c>
      <c r="GQ21" s="18">
        <v>41000</v>
      </c>
      <c r="GR21" s="18">
        <v>44800</v>
      </c>
      <c r="GS21" s="14">
        <v>87400</v>
      </c>
      <c r="GT21" s="14">
        <v>94500</v>
      </c>
      <c r="GU21" s="26">
        <v>104900</v>
      </c>
      <c r="GV21" s="26">
        <v>110500</v>
      </c>
      <c r="GW21" s="26">
        <v>117200</v>
      </c>
      <c r="GX21" s="26">
        <v>124300</v>
      </c>
      <c r="GY21" s="26">
        <v>138500</v>
      </c>
      <c r="GZ21" s="15">
        <v>191800</v>
      </c>
      <c r="HA21" s="14">
        <v>202000</v>
      </c>
      <c r="HB21" s="14"/>
      <c r="HC21" s="27"/>
    </row>
    <row r="22" spans="1:211" ht="15" customHeight="1">
      <c r="A22" s="2">
        <v>9</v>
      </c>
      <c r="B22" s="389" t="s">
        <v>33</v>
      </c>
      <c r="C22" s="389"/>
      <c r="D22" s="389"/>
      <c r="E22" s="389"/>
      <c r="F22" s="389"/>
      <c r="G22" s="389"/>
      <c r="H22" s="389"/>
      <c r="I22" s="202"/>
      <c r="R22" s="432"/>
      <c r="S22" s="433"/>
      <c r="T22" s="434"/>
      <c r="Z22" s="50">
        <v>2000</v>
      </c>
      <c r="AA22" s="50">
        <v>5</v>
      </c>
      <c r="AB22" s="50" t="s">
        <v>57</v>
      </c>
      <c r="GB22" s="1">
        <f t="shared" si="0"/>
        <v>85100</v>
      </c>
      <c r="GD22" s="1">
        <f t="shared" si="1"/>
        <v>85100</v>
      </c>
      <c r="GF22" s="1">
        <v>60700</v>
      </c>
      <c r="GG22" s="70">
        <v>71100</v>
      </c>
      <c r="GH22" s="1">
        <v>54100</v>
      </c>
      <c r="GI22" s="1">
        <v>85100</v>
      </c>
      <c r="GJ22" s="31">
        <v>28400</v>
      </c>
      <c r="GK22" s="31">
        <v>28700</v>
      </c>
      <c r="GL22" s="14">
        <v>29300</v>
      </c>
      <c r="GM22" s="14">
        <v>30800</v>
      </c>
      <c r="GN22" s="14">
        <v>33300</v>
      </c>
      <c r="GO22" s="16">
        <v>34400</v>
      </c>
      <c r="GP22" s="17">
        <v>36100</v>
      </c>
      <c r="GQ22" s="18">
        <v>42200</v>
      </c>
      <c r="GR22" s="18">
        <v>46100</v>
      </c>
      <c r="GS22" s="14">
        <v>90000</v>
      </c>
      <c r="GT22" s="14">
        <v>97300</v>
      </c>
      <c r="GU22" s="26">
        <v>108000</v>
      </c>
      <c r="GV22" s="26">
        <v>113800</v>
      </c>
      <c r="GW22" s="26">
        <v>120700</v>
      </c>
      <c r="GX22" s="26">
        <v>128000</v>
      </c>
      <c r="GY22" s="26">
        <v>142700</v>
      </c>
      <c r="GZ22" s="15">
        <v>197600</v>
      </c>
      <c r="HA22" s="15">
        <v>208100</v>
      </c>
      <c r="HB22" s="15"/>
      <c r="HC22" s="27"/>
    </row>
    <row r="23" spans="1:211" ht="15" customHeight="1">
      <c r="A23" s="2"/>
      <c r="B23" s="2" t="s">
        <v>17</v>
      </c>
      <c r="C23" s="389" t="s">
        <v>34</v>
      </c>
      <c r="D23" s="389"/>
      <c r="E23" s="389"/>
      <c r="F23" s="389"/>
      <c r="G23" s="389"/>
      <c r="H23" s="389"/>
      <c r="I23" s="55">
        <f>I17</f>
        <v>54652.5</v>
      </c>
      <c r="R23" s="432"/>
      <c r="S23" s="433"/>
      <c r="T23" s="434"/>
      <c r="Z23" s="50" t="s">
        <v>74</v>
      </c>
      <c r="AA23" s="50">
        <v>9</v>
      </c>
      <c r="AB23" s="50" t="s">
        <v>58</v>
      </c>
      <c r="GB23" s="1">
        <f t="shared" si="0"/>
        <v>87700</v>
      </c>
      <c r="GD23" s="1">
        <f t="shared" si="1"/>
        <v>87700</v>
      </c>
      <c r="GF23" s="1">
        <v>62500</v>
      </c>
      <c r="GG23" s="70">
        <v>73200</v>
      </c>
      <c r="GH23" s="1">
        <v>55700</v>
      </c>
      <c r="GI23" s="1">
        <v>87700</v>
      </c>
      <c r="GJ23" s="31">
        <v>29300</v>
      </c>
      <c r="GK23" s="31">
        <v>29600</v>
      </c>
      <c r="GL23" s="14">
        <v>30200</v>
      </c>
      <c r="GM23" s="14">
        <v>31700</v>
      </c>
      <c r="GN23" s="14">
        <v>34300</v>
      </c>
      <c r="GO23" s="16">
        <v>35400</v>
      </c>
      <c r="GP23" s="17">
        <v>37200</v>
      </c>
      <c r="GQ23" s="18">
        <v>43500</v>
      </c>
      <c r="GR23" s="18">
        <v>47500</v>
      </c>
      <c r="GS23" s="14">
        <v>92700</v>
      </c>
      <c r="GT23" s="14">
        <v>100200</v>
      </c>
      <c r="GU23" s="15">
        <v>111200</v>
      </c>
      <c r="GV23" s="15">
        <v>117200</v>
      </c>
      <c r="GW23" s="15">
        <v>124300</v>
      </c>
      <c r="GX23" s="26">
        <v>131800</v>
      </c>
      <c r="GY23" s="26">
        <v>147000</v>
      </c>
      <c r="GZ23" s="19">
        <v>203500</v>
      </c>
      <c r="HA23" s="15"/>
      <c r="HB23" s="15"/>
      <c r="HC23" s="27"/>
    </row>
    <row r="24" spans="1:211" ht="15" customHeight="1">
      <c r="A24" s="2"/>
      <c r="B24" s="2" t="s">
        <v>20</v>
      </c>
      <c r="C24" s="389" t="s">
        <v>35</v>
      </c>
      <c r="D24" s="389"/>
      <c r="E24" s="389"/>
      <c r="F24" s="389"/>
      <c r="G24" s="389"/>
      <c r="H24" s="389"/>
      <c r="I24" s="202">
        <f>I20</f>
        <v>63300</v>
      </c>
      <c r="K24" s="1" t="str">
        <f>IF(AND(K22=""),"",IF(AND(N22=""),"",IF(K22&lt;=N22,0,IF(K22&gt;N22,K22-N22))))</f>
        <v/>
      </c>
      <c r="L24" s="51" t="s">
        <v>119</v>
      </c>
      <c r="R24" s="432"/>
      <c r="S24" s="433"/>
      <c r="T24" s="434"/>
      <c r="Z24" s="50" t="s">
        <v>75</v>
      </c>
      <c r="AA24" s="50" t="s">
        <v>50</v>
      </c>
      <c r="AB24" s="50" t="s">
        <v>59</v>
      </c>
      <c r="GB24" s="1">
        <f t="shared" si="0"/>
        <v>90300</v>
      </c>
      <c r="GD24" s="1">
        <f t="shared" si="1"/>
        <v>90300</v>
      </c>
      <c r="GF24" s="1">
        <v>64400</v>
      </c>
      <c r="GG24" s="70">
        <v>75400</v>
      </c>
      <c r="GH24" s="1">
        <v>57400</v>
      </c>
      <c r="GI24" s="1">
        <v>90300</v>
      </c>
      <c r="GJ24" s="31">
        <v>30200</v>
      </c>
      <c r="GK24" s="31">
        <v>30500</v>
      </c>
      <c r="GL24" s="14">
        <v>31100</v>
      </c>
      <c r="GM24" s="14">
        <v>32700</v>
      </c>
      <c r="GN24" s="14">
        <v>35300</v>
      </c>
      <c r="GO24" s="16">
        <v>36500</v>
      </c>
      <c r="GP24" s="17">
        <v>38300</v>
      </c>
      <c r="GQ24" s="18">
        <v>44800</v>
      </c>
      <c r="GR24" s="18">
        <v>48900</v>
      </c>
      <c r="GS24" s="14">
        <v>95500</v>
      </c>
      <c r="GT24" s="14">
        <v>103200</v>
      </c>
      <c r="GU24" s="15">
        <v>114500</v>
      </c>
      <c r="GV24" s="15">
        <v>120700</v>
      </c>
      <c r="GW24" s="15">
        <v>128000</v>
      </c>
      <c r="GX24" s="15">
        <v>135800</v>
      </c>
      <c r="GY24" s="15">
        <v>151400</v>
      </c>
      <c r="GZ24" s="19"/>
      <c r="HA24" s="27"/>
      <c r="HB24" s="27"/>
      <c r="HC24" s="27"/>
    </row>
    <row r="25" spans="1:211" ht="30.75" customHeight="1">
      <c r="A25" s="2"/>
      <c r="B25" s="2" t="s">
        <v>21</v>
      </c>
      <c r="C25" s="392" t="s">
        <v>131</v>
      </c>
      <c r="D25" s="392"/>
      <c r="E25" s="392"/>
      <c r="F25" s="392"/>
      <c r="G25" s="392"/>
      <c r="H25" s="392"/>
      <c r="I25" s="55">
        <f>IF(AND(I23=""),"",IF(AND(I24=""),"",IF(I23&lt;=I24,0,IF(I23&gt;I24,I23-I24))))</f>
        <v>0</v>
      </c>
      <c r="L25" s="51" t="s">
        <v>117</v>
      </c>
      <c r="R25" s="432"/>
      <c r="S25" s="433"/>
      <c r="T25" s="434"/>
      <c r="Z25" s="50" t="s">
        <v>76</v>
      </c>
      <c r="AA25" s="50" t="s">
        <v>51</v>
      </c>
      <c r="AB25" s="50" t="s">
        <v>60</v>
      </c>
      <c r="GB25" s="1">
        <f t="shared" si="0"/>
        <v>93000</v>
      </c>
      <c r="GD25" s="1">
        <f t="shared" si="1"/>
        <v>93000</v>
      </c>
      <c r="GF25" s="1">
        <v>66300</v>
      </c>
      <c r="GG25" s="70">
        <v>77700</v>
      </c>
      <c r="GH25" s="1">
        <v>59100</v>
      </c>
      <c r="GI25" s="1">
        <v>93000</v>
      </c>
      <c r="GJ25" s="34">
        <v>31100</v>
      </c>
      <c r="GK25" s="34">
        <v>31400</v>
      </c>
      <c r="GL25" s="14">
        <v>32000</v>
      </c>
      <c r="GM25" s="14">
        <v>33700</v>
      </c>
      <c r="GN25" s="14">
        <v>36400</v>
      </c>
      <c r="GO25" s="16">
        <v>37600</v>
      </c>
      <c r="GP25" s="17">
        <v>39400</v>
      </c>
      <c r="GQ25" s="18">
        <v>46100</v>
      </c>
      <c r="GR25" s="18">
        <v>50400</v>
      </c>
      <c r="GS25" s="14">
        <v>98400</v>
      </c>
      <c r="GT25" s="14">
        <v>106300</v>
      </c>
      <c r="GU25" s="15">
        <v>117900</v>
      </c>
      <c r="GV25" s="15">
        <v>124300</v>
      </c>
      <c r="GW25" s="15">
        <v>131800</v>
      </c>
      <c r="GX25" s="26">
        <v>139900</v>
      </c>
      <c r="GY25" s="26">
        <v>155900</v>
      </c>
      <c r="GZ25" s="15"/>
      <c r="HA25" s="27"/>
      <c r="HB25" s="27"/>
      <c r="HC25" s="27"/>
    </row>
    <row r="26" spans="1:211" ht="15.95" customHeight="1">
      <c r="A26" s="2">
        <v>10</v>
      </c>
      <c r="B26" s="389" t="s">
        <v>36</v>
      </c>
      <c r="C26" s="389"/>
      <c r="D26" s="389"/>
      <c r="E26" s="389"/>
      <c r="F26" s="389"/>
      <c r="G26" s="389"/>
      <c r="H26" s="389"/>
      <c r="I26" s="203">
        <f>IF(AND(AC12=""),"",AC12)</f>
        <v>42552</v>
      </c>
      <c r="L26" s="51" t="s">
        <v>120</v>
      </c>
      <c r="O26" s="51"/>
      <c r="R26" s="432"/>
      <c r="S26" s="433"/>
      <c r="T26" s="434"/>
      <c r="Z26" s="50" t="s">
        <v>77</v>
      </c>
      <c r="AA26" s="50">
        <v>10</v>
      </c>
      <c r="AB26" s="50" t="s">
        <v>61</v>
      </c>
      <c r="GB26" s="1">
        <f t="shared" si="0"/>
        <v>95800</v>
      </c>
      <c r="GD26" s="1">
        <f t="shared" si="1"/>
        <v>95800</v>
      </c>
      <c r="GF26" s="31">
        <v>68300</v>
      </c>
      <c r="GG26" s="35">
        <v>80000</v>
      </c>
      <c r="GH26" s="30">
        <v>60900</v>
      </c>
      <c r="GI26" s="31">
        <v>95800</v>
      </c>
      <c r="GJ26" s="34">
        <v>32000</v>
      </c>
      <c r="GK26" s="34">
        <v>32300</v>
      </c>
      <c r="GL26" s="14">
        <v>33000</v>
      </c>
      <c r="GM26" s="14">
        <v>34700</v>
      </c>
      <c r="GN26" s="15">
        <v>37500</v>
      </c>
      <c r="GO26" s="20">
        <v>38700</v>
      </c>
      <c r="GP26" s="17">
        <v>40600</v>
      </c>
      <c r="GQ26" s="21">
        <v>47500</v>
      </c>
      <c r="GR26" s="21">
        <v>51900</v>
      </c>
      <c r="GS26" s="26">
        <v>101400</v>
      </c>
      <c r="GT26" s="26">
        <v>109500</v>
      </c>
      <c r="GU26" s="26">
        <v>121400</v>
      </c>
      <c r="GV26" s="26">
        <v>128000</v>
      </c>
      <c r="GW26" s="26">
        <v>135800</v>
      </c>
      <c r="GX26" s="26">
        <v>144100</v>
      </c>
      <c r="GY26" s="26">
        <v>160600</v>
      </c>
      <c r="GZ26" s="27"/>
      <c r="HA26" s="27"/>
      <c r="HB26" s="27"/>
      <c r="HC26" s="27"/>
    </row>
    <row r="27" spans="1:211" ht="18.75" customHeight="1">
      <c r="A27" s="2">
        <v>11</v>
      </c>
      <c r="B27" s="389" t="s">
        <v>37</v>
      </c>
      <c r="C27" s="389"/>
      <c r="D27" s="420"/>
      <c r="E27" s="421"/>
      <c r="F27" s="421"/>
      <c r="G27" s="421"/>
      <c r="H27" s="421"/>
      <c r="I27" s="422"/>
      <c r="L27" s="1" t="s">
        <v>121</v>
      </c>
      <c r="O27" s="51"/>
      <c r="R27" s="432"/>
      <c r="S27" s="433"/>
      <c r="T27" s="434"/>
      <c r="Z27" s="50" t="s">
        <v>78</v>
      </c>
      <c r="AA27" s="50" t="s">
        <v>52</v>
      </c>
      <c r="AB27" s="50" t="s">
        <v>62</v>
      </c>
      <c r="GB27" s="1">
        <f t="shared" si="0"/>
        <v>98700</v>
      </c>
      <c r="GD27" s="1">
        <f t="shared" si="1"/>
        <v>98700</v>
      </c>
      <c r="GF27" s="31">
        <v>70300</v>
      </c>
      <c r="GG27" s="36">
        <v>82400</v>
      </c>
      <c r="GH27" s="31">
        <v>62700</v>
      </c>
      <c r="GI27" s="31">
        <v>98700</v>
      </c>
      <c r="GJ27" s="31">
        <v>33000</v>
      </c>
      <c r="GK27" s="31">
        <v>33300</v>
      </c>
      <c r="GL27" s="14">
        <v>34000</v>
      </c>
      <c r="GM27" s="14">
        <v>35700</v>
      </c>
      <c r="GN27" s="14">
        <v>38600</v>
      </c>
      <c r="GO27" s="16">
        <v>39900</v>
      </c>
      <c r="GP27" s="17">
        <v>41800</v>
      </c>
      <c r="GQ27" s="18">
        <v>48900</v>
      </c>
      <c r="GR27" s="18">
        <v>53500</v>
      </c>
      <c r="GS27" s="26">
        <v>104400</v>
      </c>
      <c r="GT27" s="26">
        <v>112800</v>
      </c>
      <c r="GU27" s="26">
        <v>125000</v>
      </c>
      <c r="GV27" s="26">
        <v>131800</v>
      </c>
      <c r="GW27" s="26">
        <v>139900</v>
      </c>
      <c r="GX27" s="26">
        <v>148400</v>
      </c>
      <c r="GY27" s="26">
        <v>165400</v>
      </c>
      <c r="GZ27" s="27"/>
      <c r="HA27" s="27"/>
      <c r="HB27" s="27"/>
      <c r="HC27" s="27"/>
    </row>
    <row r="28" spans="1:211" s="61" customFormat="1">
      <c r="B28" s="62"/>
      <c r="C28" s="62" t="s">
        <v>118</v>
      </c>
      <c r="D28" s="62"/>
      <c r="E28" s="62"/>
      <c r="F28" s="62"/>
      <c r="G28" s="62"/>
      <c r="H28" s="62"/>
      <c r="I28" s="62"/>
      <c r="L28" s="61" t="s">
        <v>124</v>
      </c>
      <c r="O28" s="63"/>
      <c r="R28" s="432"/>
      <c r="S28" s="433"/>
      <c r="T28" s="434"/>
      <c r="Z28" s="50">
        <v>3600</v>
      </c>
      <c r="AA28" s="50">
        <v>11</v>
      </c>
      <c r="AB28" s="50" t="s">
        <v>9</v>
      </c>
      <c r="GB28" s="1">
        <f t="shared" si="0"/>
        <v>101700</v>
      </c>
      <c r="GC28" s="1"/>
      <c r="GD28" s="1">
        <f t="shared" si="1"/>
        <v>101700</v>
      </c>
      <c r="GE28" s="1"/>
      <c r="GF28" s="30">
        <v>72400</v>
      </c>
      <c r="GG28" s="35">
        <v>84900</v>
      </c>
      <c r="GH28" s="31">
        <v>64600</v>
      </c>
      <c r="GI28" s="37">
        <v>101700</v>
      </c>
      <c r="GJ28" s="31">
        <v>34000</v>
      </c>
      <c r="GK28" s="31">
        <v>34300</v>
      </c>
      <c r="GL28" s="14">
        <v>35000</v>
      </c>
      <c r="GM28" s="15">
        <v>36800</v>
      </c>
      <c r="GN28" s="14">
        <v>39800</v>
      </c>
      <c r="GO28" s="16">
        <v>41100</v>
      </c>
      <c r="GP28" s="17">
        <v>43300</v>
      </c>
      <c r="GQ28" s="18">
        <v>50400</v>
      </c>
      <c r="GR28" s="18">
        <v>55100</v>
      </c>
      <c r="GS28" s="26">
        <v>107500</v>
      </c>
      <c r="GT28" s="26">
        <v>116200</v>
      </c>
      <c r="GU28" s="15">
        <v>128800</v>
      </c>
      <c r="GV28" s="15">
        <v>135800</v>
      </c>
      <c r="GW28" s="15">
        <v>144100</v>
      </c>
      <c r="GX28" s="15">
        <v>152900</v>
      </c>
      <c r="GY28" s="15">
        <v>170400</v>
      </c>
      <c r="GZ28" s="3"/>
      <c r="HA28" s="3"/>
      <c r="HB28" s="3"/>
      <c r="HC28" s="3"/>
    </row>
    <row r="29" spans="1:211" s="61" customFormat="1" ht="14.1" customHeight="1">
      <c r="B29" s="61" t="s">
        <v>104</v>
      </c>
      <c r="C29" s="428" t="s">
        <v>143</v>
      </c>
      <c r="D29" s="428"/>
      <c r="E29" s="428"/>
      <c r="F29" s="428"/>
      <c r="G29" s="66">
        <f>I20</f>
        <v>63300</v>
      </c>
      <c r="H29" s="423" t="s">
        <v>264</v>
      </c>
      <c r="I29" s="423"/>
      <c r="L29" s="61" t="s">
        <v>122</v>
      </c>
      <c r="R29" s="432"/>
      <c r="S29" s="433"/>
      <c r="T29" s="434"/>
      <c r="Z29" s="50">
        <v>4200</v>
      </c>
      <c r="AA29" s="50">
        <v>12</v>
      </c>
      <c r="AB29" s="50" t="s">
        <v>10</v>
      </c>
      <c r="GB29" s="1">
        <f t="shared" si="0"/>
        <v>104800</v>
      </c>
      <c r="GC29" s="1"/>
      <c r="GD29" s="1">
        <f t="shared" si="1"/>
        <v>104800</v>
      </c>
      <c r="GE29" s="1"/>
      <c r="GF29" s="31">
        <v>74600</v>
      </c>
      <c r="GG29" s="35">
        <v>87400</v>
      </c>
      <c r="GH29" s="31">
        <v>66500</v>
      </c>
      <c r="GI29" s="37">
        <v>104800</v>
      </c>
      <c r="GJ29" s="31">
        <v>35000</v>
      </c>
      <c r="GK29" s="31">
        <v>35300</v>
      </c>
      <c r="GL29" s="14">
        <v>36100</v>
      </c>
      <c r="GM29" s="14">
        <v>37900</v>
      </c>
      <c r="GN29" s="19">
        <v>41000</v>
      </c>
      <c r="GO29" s="22">
        <v>42300</v>
      </c>
      <c r="GP29" s="17">
        <v>44400</v>
      </c>
      <c r="GQ29" s="23">
        <v>51900</v>
      </c>
      <c r="GR29" s="23">
        <v>56800</v>
      </c>
      <c r="GS29" s="15">
        <v>110700</v>
      </c>
      <c r="GT29" s="15">
        <v>119700</v>
      </c>
      <c r="GU29" s="26">
        <v>132700</v>
      </c>
      <c r="GV29" s="26">
        <v>139900</v>
      </c>
      <c r="GW29" s="26">
        <v>148400</v>
      </c>
      <c r="GX29" s="15">
        <v>157500</v>
      </c>
      <c r="GY29" s="15">
        <v>175500</v>
      </c>
      <c r="GZ29" s="3"/>
      <c r="HA29" s="3"/>
      <c r="HB29" s="3"/>
      <c r="HC29" s="3"/>
    </row>
    <row r="30" spans="1:211" s="61" customFormat="1" ht="14.1" customHeight="1" thickBot="1">
      <c r="C30" s="390" t="s">
        <v>263</v>
      </c>
      <c r="D30" s="390"/>
      <c r="E30" s="390"/>
      <c r="F30" s="390"/>
      <c r="G30" s="390"/>
      <c r="H30" s="390"/>
      <c r="I30" s="390"/>
      <c r="L30" s="61" t="s">
        <v>123</v>
      </c>
      <c r="R30" s="435"/>
      <c r="S30" s="436"/>
      <c r="T30" s="437"/>
      <c r="Z30" s="50">
        <v>4800</v>
      </c>
      <c r="AA30" s="50">
        <v>14</v>
      </c>
      <c r="AB30" s="50" t="s">
        <v>11</v>
      </c>
      <c r="GB30" s="1">
        <f t="shared" si="0"/>
        <v>107900</v>
      </c>
      <c r="GC30" s="1"/>
      <c r="GD30" s="1">
        <f t="shared" si="1"/>
        <v>107900</v>
      </c>
      <c r="GE30" s="1"/>
      <c r="GF30" s="31">
        <v>76800</v>
      </c>
      <c r="GG30" s="36">
        <v>90000</v>
      </c>
      <c r="GH30" s="30">
        <v>68500</v>
      </c>
      <c r="GI30" s="37">
        <v>107900</v>
      </c>
      <c r="GJ30" s="31">
        <v>36100</v>
      </c>
      <c r="GK30" s="31">
        <v>36400</v>
      </c>
      <c r="GL30" s="14">
        <v>37200</v>
      </c>
      <c r="GM30" s="14">
        <v>39000</v>
      </c>
      <c r="GN30" s="19">
        <v>42200</v>
      </c>
      <c r="GO30" s="22">
        <v>43600</v>
      </c>
      <c r="GP30" s="17">
        <v>45700</v>
      </c>
      <c r="GQ30" s="23">
        <v>53500</v>
      </c>
      <c r="GR30" s="23">
        <v>58500</v>
      </c>
      <c r="GS30" s="15">
        <v>114000</v>
      </c>
      <c r="GT30" s="15">
        <v>123300</v>
      </c>
      <c r="GU30" s="15">
        <v>136700</v>
      </c>
      <c r="GV30" s="15">
        <v>144100</v>
      </c>
      <c r="GW30" s="15">
        <v>152900</v>
      </c>
      <c r="GX30" s="26">
        <v>162200</v>
      </c>
      <c r="GY30" s="26">
        <v>180800</v>
      </c>
      <c r="GZ30" s="3"/>
      <c r="HA30" s="3"/>
      <c r="HB30" s="3"/>
      <c r="HC30" s="3"/>
    </row>
    <row r="31" spans="1:211" s="61" customFormat="1" ht="14.1" customHeight="1" thickTop="1">
      <c r="B31" s="61" t="s">
        <v>105</v>
      </c>
      <c r="C31" s="391" t="s">
        <v>106</v>
      </c>
      <c r="D31" s="391"/>
      <c r="E31" s="391"/>
      <c r="F31" s="391"/>
      <c r="G31" s="391"/>
      <c r="H31" s="111" t="str">
        <f>IF(AND(I5=""),"",IF(AND(I5="PRINCIPAL"),"1",IF(AND(I5="BEEO"),"1",IF(AND(I5="ABEEO"),"2",IF(AND(I5="LECTURER"),"2",IF(AND(I5="SENIOR TEACHER"),"4",IF(AND(I5="TEACHER"),"2",IF(AND(I5="P.T.I."),"5",IF(AND(I5="OAA II"),"3",IF(AND(I5="UDC"),"5",IF(AND(I5="LDC"),"4",IF(AND(I5="PEON"),"1",IF(AND(I5="HEAD MASTER"),"1",IF(AND(I5="PRABODHAK"),"2",IF(AND(I5="OA"),"6","")))))))))))))))</f>
        <v>4</v>
      </c>
      <c r="I31" s="65"/>
      <c r="Z31" s="50" t="s">
        <v>79</v>
      </c>
      <c r="AA31" s="50">
        <v>15</v>
      </c>
      <c r="AB31" s="50" t="s">
        <v>12</v>
      </c>
      <c r="GB31" s="1">
        <f t="shared" si="0"/>
        <v>111100</v>
      </c>
      <c r="GC31" s="1"/>
      <c r="GD31" s="1">
        <f t="shared" si="1"/>
        <v>111100</v>
      </c>
      <c r="GE31" s="1"/>
      <c r="GF31" s="30">
        <v>79100</v>
      </c>
      <c r="GG31" s="36">
        <v>92700</v>
      </c>
      <c r="GH31" s="31">
        <v>70600</v>
      </c>
      <c r="GI31" s="30">
        <v>111100</v>
      </c>
      <c r="GJ31" s="34">
        <v>37200</v>
      </c>
      <c r="GK31" s="34">
        <v>37500</v>
      </c>
      <c r="GL31" s="15">
        <v>38300</v>
      </c>
      <c r="GM31" s="14">
        <v>40200</v>
      </c>
      <c r="GN31" s="19">
        <v>43500</v>
      </c>
      <c r="GO31" s="22">
        <v>44900</v>
      </c>
      <c r="GP31" s="17">
        <v>47100</v>
      </c>
      <c r="GQ31" s="23">
        <v>55100</v>
      </c>
      <c r="GR31" s="23">
        <v>60300</v>
      </c>
      <c r="GS31" s="15">
        <v>117400</v>
      </c>
      <c r="GT31" s="15">
        <v>127000</v>
      </c>
      <c r="GU31" s="26">
        <v>140800</v>
      </c>
      <c r="GV31" s="26">
        <v>148400</v>
      </c>
      <c r="GW31" s="26">
        <v>157500</v>
      </c>
      <c r="GX31" s="26">
        <v>167100</v>
      </c>
      <c r="GY31" s="26">
        <v>186200</v>
      </c>
      <c r="GZ31" s="3"/>
      <c r="HA31" s="3"/>
      <c r="HB31" s="3"/>
      <c r="HC31" s="3"/>
    </row>
    <row r="32" spans="1:211" s="61" customFormat="1" ht="14.1" customHeight="1">
      <c r="C32" s="62" t="s">
        <v>107</v>
      </c>
      <c r="D32" s="111" t="str">
        <f>IF(AND(I5=""),"",IF(AND(I5="PRINCIPAL"),"A",IF(AND(I5="BEEO"),"A",IF(AND(I5="ABEEO"),"A",IF(AND(I5="LECTURER"),"A",IF(AND(I5="SENIOR TEACHER"),"A",IF(AND(I5="TEACHER"),"A",IF(AND(I5="P.T.I."),"A",IF(AND(I5="OAA II"),"A",IF(AND(I5="UDC"),"B",IF(AND(I5="LDC"),"B",IF(AND(I5="PEON"),"B",IF(AND(I5="HEAD MASTER"),"A",IF(AND(I5="PRABODHAK"),"A",IF(AND(I5="OA"),"B","")))))))))))))))</f>
        <v>A</v>
      </c>
      <c r="E32" s="426" t="s">
        <v>132</v>
      </c>
      <c r="F32" s="427"/>
      <c r="G32" s="64"/>
      <c r="H32" s="62"/>
      <c r="I32" s="62"/>
      <c r="Z32" s="50" t="s">
        <v>80</v>
      </c>
      <c r="AA32" s="50">
        <v>15</v>
      </c>
      <c r="AB32" s="50" t="s">
        <v>63</v>
      </c>
      <c r="GB32" s="1">
        <f t="shared" si="0"/>
        <v>114400</v>
      </c>
      <c r="GC32" s="1"/>
      <c r="GD32" s="1">
        <f t="shared" si="1"/>
        <v>114400</v>
      </c>
      <c r="GE32" s="1"/>
      <c r="GF32" s="30">
        <v>81500</v>
      </c>
      <c r="GG32" s="35">
        <v>95500</v>
      </c>
      <c r="GH32" s="31">
        <v>72700</v>
      </c>
      <c r="GI32" s="30">
        <v>114400</v>
      </c>
      <c r="GJ32" s="34">
        <v>38300</v>
      </c>
      <c r="GK32" s="34">
        <v>38600</v>
      </c>
      <c r="GL32" s="14">
        <v>39400</v>
      </c>
      <c r="GM32" s="14">
        <v>41400</v>
      </c>
      <c r="GN32" s="15">
        <v>44800</v>
      </c>
      <c r="GO32" s="20">
        <v>46200</v>
      </c>
      <c r="GP32" s="17">
        <v>48500</v>
      </c>
      <c r="GQ32" s="21">
        <v>56800</v>
      </c>
      <c r="GR32" s="21">
        <v>62100</v>
      </c>
      <c r="GS32" s="26">
        <v>120900</v>
      </c>
      <c r="GT32" s="26">
        <v>130800</v>
      </c>
      <c r="GU32" s="26">
        <v>145000</v>
      </c>
      <c r="GV32" s="26">
        <v>152900</v>
      </c>
      <c r="GW32" s="26">
        <v>162200</v>
      </c>
      <c r="GX32" s="15">
        <v>172100</v>
      </c>
      <c r="GY32" s="15">
        <v>191800</v>
      </c>
      <c r="GZ32" s="3"/>
      <c r="HA32" s="3"/>
      <c r="HB32" s="3"/>
      <c r="HC32" s="3"/>
    </row>
    <row r="33" spans="1:211" s="61" customFormat="1" ht="14.1" customHeight="1">
      <c r="C33" s="425" t="s">
        <v>137</v>
      </c>
      <c r="D33" s="425"/>
      <c r="E33" s="425"/>
      <c r="F33" s="200"/>
      <c r="G33" s="424" t="s">
        <v>125</v>
      </c>
      <c r="H33" s="424"/>
      <c r="I33" s="424"/>
      <c r="Z33" s="50">
        <v>6000</v>
      </c>
      <c r="AA33" s="50">
        <v>16</v>
      </c>
      <c r="AB33" s="50" t="s">
        <v>64</v>
      </c>
      <c r="GB33" s="1">
        <f t="shared" si="0"/>
        <v>117800</v>
      </c>
      <c r="GC33" s="1"/>
      <c r="GD33" s="1">
        <f t="shared" si="1"/>
        <v>117800</v>
      </c>
      <c r="GE33" s="1"/>
      <c r="GF33" s="31">
        <v>83900</v>
      </c>
      <c r="GG33" s="35">
        <v>98400</v>
      </c>
      <c r="GH33" s="31">
        <v>74900</v>
      </c>
      <c r="GI33" s="30">
        <v>117800</v>
      </c>
      <c r="GJ33" s="34">
        <v>39400</v>
      </c>
      <c r="GK33" s="34">
        <v>39800</v>
      </c>
      <c r="GL33" s="14">
        <v>40600</v>
      </c>
      <c r="GM33" s="14">
        <v>42600</v>
      </c>
      <c r="GN33" s="19">
        <v>46100</v>
      </c>
      <c r="GO33" s="22">
        <v>47600</v>
      </c>
      <c r="GP33" s="17">
        <v>50000</v>
      </c>
      <c r="GQ33" s="23">
        <v>58500</v>
      </c>
      <c r="GR33" s="23">
        <v>64000</v>
      </c>
      <c r="GS33" s="26">
        <v>124500</v>
      </c>
      <c r="GT33" s="26">
        <v>134700</v>
      </c>
      <c r="GU33" s="26">
        <v>149400</v>
      </c>
      <c r="GV33" s="26">
        <v>157500</v>
      </c>
      <c r="GW33" s="26">
        <v>167100</v>
      </c>
      <c r="GX33" s="15">
        <v>177300</v>
      </c>
      <c r="GY33" s="15">
        <v>197600</v>
      </c>
      <c r="GZ33" s="3"/>
      <c r="HA33" s="3"/>
      <c r="HB33" s="3"/>
      <c r="HC33" s="3"/>
    </row>
    <row r="34" spans="1:211" s="61" customFormat="1" ht="14.1" customHeight="1">
      <c r="C34" s="425" t="s">
        <v>138</v>
      </c>
      <c r="D34" s="425"/>
      <c r="E34" s="425"/>
      <c r="F34" s="200"/>
      <c r="G34" s="419" t="s">
        <v>117</v>
      </c>
      <c r="H34" s="419"/>
      <c r="I34" s="419"/>
      <c r="Z34" s="50">
        <v>6600</v>
      </c>
      <c r="AA34" s="50">
        <v>17</v>
      </c>
      <c r="AB34" s="50" t="s">
        <v>65</v>
      </c>
      <c r="GB34" s="1">
        <f t="shared" si="0"/>
        <v>121300</v>
      </c>
      <c r="GC34" s="1"/>
      <c r="GD34" s="1">
        <f t="shared" si="1"/>
        <v>121300</v>
      </c>
      <c r="GE34" s="1"/>
      <c r="GF34" s="30">
        <v>86400</v>
      </c>
      <c r="GG34" s="35">
        <v>101400</v>
      </c>
      <c r="GH34" s="31">
        <v>77100</v>
      </c>
      <c r="GI34" s="37">
        <v>121300</v>
      </c>
      <c r="GJ34" s="31">
        <v>40600</v>
      </c>
      <c r="GK34" s="31">
        <v>41000</v>
      </c>
      <c r="GL34" s="14">
        <v>41800</v>
      </c>
      <c r="GM34" s="14">
        <v>43900</v>
      </c>
      <c r="GN34" s="19">
        <v>47500</v>
      </c>
      <c r="GO34" s="22">
        <v>49000</v>
      </c>
      <c r="GP34" s="17">
        <v>51500</v>
      </c>
      <c r="GQ34" s="23">
        <v>60300</v>
      </c>
      <c r="GR34" s="23">
        <v>65900</v>
      </c>
      <c r="GS34" s="26">
        <v>128200</v>
      </c>
      <c r="GT34" s="26">
        <v>138700</v>
      </c>
      <c r="GU34" s="15">
        <v>153900</v>
      </c>
      <c r="GV34" s="15">
        <v>162200</v>
      </c>
      <c r="GW34" s="15">
        <v>172100</v>
      </c>
      <c r="GX34" s="15">
        <v>182600</v>
      </c>
      <c r="GY34" s="15">
        <v>203500</v>
      </c>
      <c r="GZ34" s="3"/>
      <c r="HA34" s="3"/>
      <c r="HB34" s="3"/>
      <c r="HC34" s="3"/>
    </row>
    <row r="35" spans="1:211" s="61" customFormat="1" ht="14.1" customHeight="1">
      <c r="B35" s="61" t="s">
        <v>108</v>
      </c>
      <c r="C35" s="393" t="s">
        <v>139</v>
      </c>
      <c r="D35" s="393"/>
      <c r="E35" s="393"/>
      <c r="F35" s="393"/>
      <c r="G35" s="393"/>
      <c r="H35" s="393"/>
      <c r="I35" s="393"/>
      <c r="Z35" s="50">
        <v>6800</v>
      </c>
      <c r="AA35" s="50">
        <v>18</v>
      </c>
      <c r="AB35" s="50" t="s">
        <v>66</v>
      </c>
      <c r="GB35" s="1">
        <f t="shared" si="0"/>
        <v>124900</v>
      </c>
      <c r="GC35" s="1"/>
      <c r="GD35" s="1">
        <f t="shared" si="1"/>
        <v>124900</v>
      </c>
      <c r="GE35" s="1"/>
      <c r="GF35" s="30">
        <v>89000</v>
      </c>
      <c r="GG35" s="35">
        <v>104400</v>
      </c>
      <c r="GH35" s="31">
        <v>79400</v>
      </c>
      <c r="GI35" s="37">
        <v>124900</v>
      </c>
      <c r="GJ35" s="31">
        <v>41800</v>
      </c>
      <c r="GK35" s="31">
        <v>42200</v>
      </c>
      <c r="GL35" s="14">
        <v>43100</v>
      </c>
      <c r="GM35" s="15">
        <v>45200</v>
      </c>
      <c r="GN35" s="14">
        <v>48900</v>
      </c>
      <c r="GO35" s="16">
        <v>50500</v>
      </c>
      <c r="GP35" s="17">
        <v>53000</v>
      </c>
      <c r="GQ35" s="18">
        <v>62100</v>
      </c>
      <c r="GR35" s="18">
        <v>67900</v>
      </c>
      <c r="GS35" s="15">
        <v>132000</v>
      </c>
      <c r="GT35" s="15">
        <v>142900</v>
      </c>
      <c r="GU35" s="26">
        <v>158500</v>
      </c>
      <c r="GV35" s="26">
        <v>167100</v>
      </c>
      <c r="GW35" s="26">
        <v>177300</v>
      </c>
      <c r="GX35" s="15">
        <v>188100</v>
      </c>
      <c r="GY35" s="15"/>
      <c r="GZ35" s="3"/>
      <c r="HA35" s="3"/>
      <c r="HB35" s="3"/>
      <c r="HC35" s="3"/>
    </row>
    <row r="36" spans="1:211" s="61" customFormat="1" ht="14.1" customHeight="1">
      <c r="C36" s="390" t="s">
        <v>140</v>
      </c>
      <c r="D36" s="390"/>
      <c r="E36" s="390"/>
      <c r="F36" s="390"/>
      <c r="G36" s="390"/>
      <c r="H36" s="390"/>
      <c r="I36" s="390"/>
      <c r="Z36" s="50">
        <v>7200</v>
      </c>
      <c r="AA36" s="50">
        <v>19</v>
      </c>
      <c r="AB36" s="50" t="s">
        <v>67</v>
      </c>
      <c r="GB36" s="1">
        <f t="shared" si="0"/>
        <v>128600</v>
      </c>
      <c r="GC36" s="1"/>
      <c r="GD36" s="1">
        <f t="shared" si="1"/>
        <v>128600</v>
      </c>
      <c r="GE36" s="1"/>
      <c r="GF36" s="30">
        <v>91700</v>
      </c>
      <c r="GG36" s="35">
        <v>107500</v>
      </c>
      <c r="GH36" s="30">
        <v>81800</v>
      </c>
      <c r="GI36" s="37">
        <v>128600</v>
      </c>
      <c r="GJ36" s="31">
        <v>43100</v>
      </c>
      <c r="GK36" s="31">
        <v>43500</v>
      </c>
      <c r="GL36" s="14">
        <v>44400</v>
      </c>
      <c r="GM36" s="14">
        <v>46600</v>
      </c>
      <c r="GN36" s="15">
        <v>50400</v>
      </c>
      <c r="GO36" s="20">
        <v>52000</v>
      </c>
      <c r="GP36" s="17">
        <v>54600</v>
      </c>
      <c r="GQ36" s="21">
        <v>64000</v>
      </c>
      <c r="GR36" s="21">
        <v>69900</v>
      </c>
      <c r="GS36" s="26">
        <v>136000</v>
      </c>
      <c r="GT36" s="26">
        <v>147200</v>
      </c>
      <c r="GU36" s="26">
        <v>163300</v>
      </c>
      <c r="GV36" s="26">
        <v>172100</v>
      </c>
      <c r="GW36" s="26">
        <v>182600</v>
      </c>
      <c r="GX36" s="15">
        <v>193700</v>
      </c>
      <c r="GY36" s="15"/>
      <c r="GZ36" s="3"/>
      <c r="HA36" s="3"/>
      <c r="HB36" s="3"/>
      <c r="HC36" s="3"/>
    </row>
    <row r="37" spans="1:211" s="61" customFormat="1" ht="8.25" customHeight="1">
      <c r="Z37" s="50">
        <v>7600</v>
      </c>
      <c r="AA37" s="50">
        <v>20</v>
      </c>
      <c r="AB37" s="50" t="s">
        <v>68</v>
      </c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</row>
    <row r="38" spans="1:211" ht="14.1" customHeight="1">
      <c r="A38" s="388" t="s">
        <v>109</v>
      </c>
      <c r="B38" s="388"/>
      <c r="C38" s="294" t="s">
        <v>144</v>
      </c>
      <c r="D38" s="105"/>
      <c r="E38" s="53"/>
      <c r="F38" s="53"/>
      <c r="G38" s="53"/>
      <c r="H38" s="399" t="str">
        <f>IF(AND(B1=""),"",UPPER('Pay Calculation'!C4))</f>
        <v>MOHAN LAL JAT</v>
      </c>
      <c r="I38" s="399"/>
      <c r="Z38" s="50">
        <v>8200</v>
      </c>
      <c r="AA38" s="50">
        <v>21</v>
      </c>
      <c r="AB38" s="50" t="s">
        <v>69</v>
      </c>
    </row>
    <row r="39" spans="1:211" ht="14.25" customHeight="1">
      <c r="A39" s="388" t="s">
        <v>110</v>
      </c>
      <c r="B39" s="388"/>
      <c r="C39" s="295">
        <f ca="1">TODAY()</f>
        <v>43097</v>
      </c>
      <c r="D39" s="106"/>
      <c r="E39" s="53"/>
      <c r="F39" s="53"/>
      <c r="G39" s="53"/>
      <c r="H39" s="400" t="str">
        <f>IF(AND(B1=""),"",UPPER('Pay Calculation'!C3))</f>
        <v>DISTRICT EDUCATION OFFICER (SECONDRY) II,JODHPUR</v>
      </c>
      <c r="I39" s="400"/>
      <c r="Z39" s="50">
        <v>8700</v>
      </c>
      <c r="AA39" s="50">
        <v>22</v>
      </c>
      <c r="AB39" s="50" t="s">
        <v>70</v>
      </c>
    </row>
    <row r="40" spans="1:211" ht="15" customHeight="1">
      <c r="A40" s="56"/>
      <c r="B40" s="56"/>
      <c r="C40" s="110" t="s">
        <v>181</v>
      </c>
      <c r="D40" s="107"/>
      <c r="E40" s="53"/>
      <c r="F40" s="53"/>
      <c r="G40" s="53"/>
      <c r="H40" s="400"/>
      <c r="I40" s="400"/>
      <c r="Z40" s="50">
        <v>8900</v>
      </c>
      <c r="AA40" s="50">
        <v>23</v>
      </c>
      <c r="AB40" s="50" t="s">
        <v>71</v>
      </c>
    </row>
    <row r="41" spans="1:211" ht="14.1" customHeight="1">
      <c r="A41" s="52"/>
      <c r="B41" s="52"/>
      <c r="C41" s="397" t="s">
        <v>183</v>
      </c>
      <c r="D41" s="397"/>
      <c r="E41" s="397"/>
      <c r="F41" s="397"/>
      <c r="G41" s="397"/>
      <c r="H41" s="397"/>
      <c r="I41" s="397"/>
      <c r="Z41" s="50">
        <v>9500</v>
      </c>
      <c r="AA41" s="50" t="s">
        <v>53</v>
      </c>
      <c r="AB41" s="50" t="s">
        <v>72</v>
      </c>
    </row>
    <row r="42" spans="1:211" ht="14.1" customHeight="1">
      <c r="A42" s="52"/>
      <c r="B42" s="52"/>
      <c r="C42" s="403" t="s">
        <v>182</v>
      </c>
      <c r="D42" s="403"/>
      <c r="E42" s="59"/>
      <c r="F42" s="59"/>
      <c r="G42" s="59"/>
      <c r="H42" s="59"/>
      <c r="I42" s="59"/>
      <c r="Z42" s="50">
        <v>10000</v>
      </c>
      <c r="AA42" s="50">
        <v>24</v>
      </c>
      <c r="AB42" s="50" t="s">
        <v>73</v>
      </c>
    </row>
    <row r="43" spans="1:211" ht="14.1" customHeight="1">
      <c r="A43" s="52"/>
      <c r="B43" s="52"/>
      <c r="C43" s="396" t="s">
        <v>111</v>
      </c>
      <c r="D43" s="396"/>
      <c r="E43" s="396"/>
      <c r="F43" s="396"/>
      <c r="G43" s="396"/>
      <c r="H43" s="396"/>
      <c r="I43" s="396"/>
    </row>
    <row r="44" spans="1:211" ht="14.1" customHeight="1">
      <c r="A44" s="52"/>
      <c r="B44" s="52"/>
      <c r="C44" s="59" t="s">
        <v>112</v>
      </c>
      <c r="D44" s="59"/>
      <c r="E44" s="59"/>
      <c r="F44" s="59"/>
      <c r="G44" s="59"/>
      <c r="H44" s="59"/>
      <c r="I44" s="59"/>
    </row>
    <row r="45" spans="1:211" ht="14.1" customHeight="1">
      <c r="A45" s="52"/>
      <c r="B45" s="52"/>
      <c r="C45" s="59" t="s">
        <v>113</v>
      </c>
      <c r="D45" s="59"/>
      <c r="E45" s="59"/>
      <c r="F45" s="59"/>
      <c r="G45" s="59"/>
      <c r="H45" s="59"/>
      <c r="I45" s="59"/>
    </row>
    <row r="46" spans="1:211" ht="14.1" customHeight="1">
      <c r="A46" s="52"/>
      <c r="B46" s="52">
        <v>1</v>
      </c>
      <c r="C46" s="391" t="s">
        <v>141</v>
      </c>
      <c r="D46" s="391"/>
      <c r="E46" s="60"/>
      <c r="F46" s="60"/>
      <c r="G46" s="60"/>
      <c r="H46" s="60"/>
      <c r="I46" s="60"/>
    </row>
    <row r="47" spans="1:211" ht="14.1" customHeight="1">
      <c r="A47" s="52"/>
      <c r="B47" s="52">
        <v>2</v>
      </c>
      <c r="C47" s="398" t="s">
        <v>111</v>
      </c>
      <c r="D47" s="398"/>
      <c r="E47" s="398"/>
      <c r="F47" s="398"/>
      <c r="G47" s="398"/>
      <c r="H47" s="398"/>
      <c r="I47" s="398"/>
    </row>
    <row r="48" spans="1:211" ht="14.1" customHeight="1">
      <c r="A48" s="52"/>
      <c r="B48" s="52">
        <v>3</v>
      </c>
      <c r="C48" s="401" t="s">
        <v>142</v>
      </c>
      <c r="D48" s="401"/>
      <c r="E48" s="402" t="str">
        <f>IF(ISNA(VLOOKUP(B1,'Pay Calculation'!A$9:AI$233,2,FALSE)),"",VLOOKUP(B1,'Pay Calculation'!A$9:AI$233,2,FALSE))</f>
        <v>ROOPARAM</v>
      </c>
      <c r="F48" s="402"/>
      <c r="G48" s="402"/>
      <c r="H48" s="402"/>
      <c r="I48" s="60"/>
    </row>
    <row r="49" spans="1:9" ht="14.1" customHeight="1">
      <c r="A49" s="52"/>
      <c r="B49" s="52"/>
      <c r="C49" s="59"/>
      <c r="D49" s="59"/>
      <c r="E49" s="59"/>
      <c r="F49" s="59"/>
      <c r="G49" s="59"/>
      <c r="H49" s="59"/>
      <c r="I49" s="59"/>
    </row>
    <row r="50" spans="1:9" ht="14.1" customHeight="1">
      <c r="A50" s="52"/>
      <c r="B50" s="52"/>
      <c r="C50" s="396" t="str">
        <f>C43</f>
        <v>Account offcer / Asstt accounts office -I</v>
      </c>
      <c r="D50" s="396"/>
      <c r="E50" s="396"/>
      <c r="F50" s="396"/>
      <c r="G50" s="396"/>
      <c r="H50" s="396"/>
      <c r="I50" s="396"/>
    </row>
  </sheetData>
  <sheetProtection sheet="1" formatCells="0" formatColumns="0" formatRows="0" insertColumns="0" insertRows="0" insertHyperlinks="0" deleteColumns="0" deleteRows="0" sort="0" autoFilter="0" pivotTables="0"/>
  <mergeCells count="56">
    <mergeCell ref="GG3:GH3"/>
    <mergeCell ref="R4:T30"/>
    <mergeCell ref="C23:H23"/>
    <mergeCell ref="C24:H24"/>
    <mergeCell ref="B26:H26"/>
    <mergeCell ref="C25:H25"/>
    <mergeCell ref="C16:E16"/>
    <mergeCell ref="G16:H16"/>
    <mergeCell ref="B19:G19"/>
    <mergeCell ref="G34:I34"/>
    <mergeCell ref="D27:I27"/>
    <mergeCell ref="H29:I29"/>
    <mergeCell ref="G33:I33"/>
    <mergeCell ref="C34:E34"/>
    <mergeCell ref="C33:E33"/>
    <mergeCell ref="E32:F32"/>
    <mergeCell ref="C29:F29"/>
    <mergeCell ref="A20:A21"/>
    <mergeCell ref="A3:C3"/>
    <mergeCell ref="B11:H11"/>
    <mergeCell ref="B7:H7"/>
    <mergeCell ref="C8:H8"/>
    <mergeCell ref="C9:H9"/>
    <mergeCell ref="D3:I3"/>
    <mergeCell ref="C10:H10"/>
    <mergeCell ref="B12:H12"/>
    <mergeCell ref="B13:H13"/>
    <mergeCell ref="C14:H14"/>
    <mergeCell ref="B4:H6"/>
    <mergeCell ref="A4:A6"/>
    <mergeCell ref="C50:I50"/>
    <mergeCell ref="C41:I41"/>
    <mergeCell ref="C43:I43"/>
    <mergeCell ref="C47:I47"/>
    <mergeCell ref="H38:I38"/>
    <mergeCell ref="H39:I40"/>
    <mergeCell ref="C46:D46"/>
    <mergeCell ref="C48:D48"/>
    <mergeCell ref="E48:H48"/>
    <mergeCell ref="C42:D42"/>
    <mergeCell ref="C1:I1"/>
    <mergeCell ref="A39:B39"/>
    <mergeCell ref="A38:B38"/>
    <mergeCell ref="C15:H15"/>
    <mergeCell ref="C30:I30"/>
    <mergeCell ref="C31:G31"/>
    <mergeCell ref="B27:C27"/>
    <mergeCell ref="C17:H17"/>
    <mergeCell ref="B18:H18"/>
    <mergeCell ref="B20:H20"/>
    <mergeCell ref="B21:H21"/>
    <mergeCell ref="B22:H22"/>
    <mergeCell ref="C35:I35"/>
    <mergeCell ref="C36:I36"/>
    <mergeCell ref="A2:I2"/>
    <mergeCell ref="I20:I21"/>
  </mergeCells>
  <conditionalFormatting sqref="GR10">
    <cfRule type="colorScale" priority="2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R11">
    <cfRule type="colorScale" priority="19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Z3:HC27">
    <cfRule type="colorScale" priority="1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Z3:HC27">
    <cfRule type="colorScale" priority="1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L3:GM36">
    <cfRule type="colorScale" priority="1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L3:GM36">
    <cfRule type="colorScale" priority="1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J3:GK36">
    <cfRule type="colorScale" priority="1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J3:GK36">
    <cfRule type="colorScale" priority="1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H26:GH36">
    <cfRule type="colorScale" priority="1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H26:GH36">
    <cfRule type="colorScale" priority="1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F26:GG36">
    <cfRule type="colorScale" priority="10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F26:GG36">
    <cfRule type="colorScale" priority="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I26:GI36">
    <cfRule type="colorScale" priority="8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I26:GI36">
    <cfRule type="colorScale" priority="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N3:GR36">
    <cfRule type="colorScale" priority="6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N3:GR4 GN5:GO36 GQ5:GR36">
    <cfRule type="colorScale" priority="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S3:GT36">
    <cfRule type="colorScale" priority="4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S3:GT36">
    <cfRule type="colorScale" priority="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GU3:GY36">
    <cfRule type="colorScale" priority="2">
      <colorScale>
        <cfvo type="min" val="0"/>
        <cfvo type="percentile" val="50"/>
        <cfvo type="max" val="0"/>
        <color rgb="FFF8696B"/>
        <color rgb="FFFCFCFF"/>
        <color rgb="FF5A8AC6"/>
      </colorScale>
    </cfRule>
  </conditionalFormatting>
  <conditionalFormatting sqref="GU3:GY36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dataValidations count="1">
    <dataValidation type="whole" allowBlank="1" showInputMessage="1" showErrorMessage="1" sqref="B1">
      <formula1>1</formula1>
      <formula2>2100</formula2>
    </dataValidation>
  </dataValidations>
  <pageMargins left="0.57999999999999996" right="0.2" top="0.4" bottom="0.4" header="0.2800000000000000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tabSelected="1" topLeftCell="A20" workbookViewId="0">
      <selection activeCell="C38" sqref="C38:D38"/>
    </sheetView>
  </sheetViews>
  <sheetFormatPr defaultRowHeight="15"/>
  <cols>
    <col min="1" max="1" width="5.7109375" style="1" customWidth="1" collapsed="1"/>
    <col min="2" max="2" width="5.5703125" style="1" customWidth="1" collapsed="1"/>
    <col min="3" max="3" width="12" style="1" customWidth="1" collapsed="1"/>
    <col min="4" max="4" width="10.5703125" style="1" customWidth="1" collapsed="1"/>
    <col min="5" max="5" width="14.42578125" style="1" customWidth="1" collapsed="1"/>
    <col min="6" max="6" width="10.5703125" style="1" customWidth="1" collapsed="1"/>
    <col min="7" max="8" width="9.140625" style="1" collapsed="1"/>
    <col min="9" max="9" width="11.140625" style="1" customWidth="1" collapsed="1"/>
    <col min="10" max="17" width="9.140625" style="1" collapsed="1"/>
    <col min="18" max="21" width="9.140625" style="1" hidden="1" customWidth="1" collapsed="1"/>
    <col min="22" max="22" width="9.140625" style="1" customWidth="1" collapsed="1"/>
    <col min="23" max="16384" width="9.140625" style="1" collapsed="1"/>
  </cols>
  <sheetData>
    <row r="1" spans="1:21">
      <c r="A1" s="293" t="s">
        <v>177</v>
      </c>
      <c r="B1" s="209">
        <v>1</v>
      </c>
      <c r="C1" s="443" t="s">
        <v>176</v>
      </c>
      <c r="D1" s="443"/>
      <c r="E1" s="443"/>
      <c r="F1" s="443"/>
      <c r="G1" s="443"/>
      <c r="H1" s="102"/>
      <c r="I1" s="103"/>
    </row>
    <row r="2" spans="1:21">
      <c r="A2" s="444" t="s">
        <v>82</v>
      </c>
      <c r="B2" s="445"/>
      <c r="C2" s="445"/>
      <c r="D2" s="445"/>
      <c r="E2" s="445"/>
      <c r="F2" s="445"/>
      <c r="G2" s="445"/>
      <c r="H2" s="445"/>
      <c r="I2" s="446"/>
    </row>
    <row r="3" spans="1:21" ht="13.5" customHeight="1">
      <c r="A3" s="41"/>
      <c r="B3" s="108"/>
      <c r="C3" s="42"/>
      <c r="D3" s="42"/>
      <c r="E3" s="42"/>
      <c r="F3" s="42"/>
      <c r="G3" s="42"/>
      <c r="H3" s="42"/>
      <c r="I3" s="43"/>
    </row>
    <row r="4" spans="1:21" ht="13.5" customHeight="1" thickBot="1">
      <c r="A4" s="41"/>
      <c r="B4" s="42"/>
      <c r="C4" s="42"/>
      <c r="D4" s="42"/>
      <c r="E4" s="42"/>
      <c r="F4" s="42"/>
      <c r="G4" s="42"/>
      <c r="H4" s="42"/>
      <c r="I4" s="43"/>
    </row>
    <row r="5" spans="1:21" ht="15.75" customHeight="1" thickTop="1" thickBot="1">
      <c r="A5" s="100" t="s">
        <v>86</v>
      </c>
      <c r="B5" s="101" t="s">
        <v>83</v>
      </c>
      <c r="C5" s="447" t="s">
        <v>333</v>
      </c>
      <c r="D5" s="447"/>
      <c r="E5" s="447"/>
      <c r="F5" s="448" t="s">
        <v>170</v>
      </c>
      <c r="G5" s="448"/>
      <c r="H5" s="448"/>
      <c r="I5" s="449"/>
      <c r="M5" s="442" t="s">
        <v>310</v>
      </c>
      <c r="N5" s="442"/>
      <c r="O5" s="442"/>
    </row>
    <row r="6" spans="1:21" ht="15.75" customHeight="1" thickTop="1" thickBot="1">
      <c r="A6" s="100"/>
      <c r="B6" s="448" t="s">
        <v>265</v>
      </c>
      <c r="C6" s="448"/>
      <c r="D6" s="450">
        <f>IF(AND(Master!H4=""),"",Master!H4)</f>
        <v>42370</v>
      </c>
      <c r="E6" s="450"/>
      <c r="F6" s="210"/>
      <c r="G6" s="210"/>
      <c r="H6" s="210"/>
      <c r="I6" s="211"/>
      <c r="M6" s="442"/>
      <c r="N6" s="442"/>
      <c r="O6" s="442"/>
    </row>
    <row r="7" spans="1:21" ht="15" customHeight="1" thickTop="1" thickBot="1">
      <c r="A7" s="100"/>
      <c r="B7" s="42"/>
      <c r="C7" s="42"/>
      <c r="D7" s="42"/>
      <c r="E7" s="42"/>
      <c r="F7" s="42"/>
      <c r="G7" s="42"/>
      <c r="H7" s="42"/>
      <c r="I7" s="43"/>
      <c r="M7" s="442"/>
      <c r="N7" s="442"/>
      <c r="O7" s="442"/>
      <c r="R7" s="201">
        <f>IF(AND(B1=""),"",VLOOKUP(B1,Master!A7:AI$233,12,FALSE))</f>
        <v>42370</v>
      </c>
      <c r="S7" s="1" t="str">
        <f>IF(AND(B1=""),"",VLOOKUP(B1,Master!A7:AI$233,3,FALSE))</f>
        <v>PRINCIPAL</v>
      </c>
    </row>
    <row r="8" spans="1:21" ht="17.25" thickTop="1" thickBot="1">
      <c r="A8" s="100" t="s">
        <v>87</v>
      </c>
      <c r="B8" s="101" t="s">
        <v>83</v>
      </c>
      <c r="C8" s="447"/>
      <c r="D8" s="447"/>
      <c r="E8" s="447"/>
      <c r="F8" s="411" t="s">
        <v>308</v>
      </c>
      <c r="G8" s="411"/>
      <c r="H8" s="411"/>
      <c r="I8" s="452"/>
      <c r="M8" s="442"/>
      <c r="N8" s="442"/>
      <c r="O8" s="442"/>
    </row>
    <row r="9" spans="1:21" ht="15" customHeight="1" thickTop="1" thickBot="1">
      <c r="A9" s="41"/>
      <c r="B9" s="448" t="s">
        <v>309</v>
      </c>
      <c r="C9" s="448"/>
      <c r="D9" s="448"/>
      <c r="E9" s="448"/>
      <c r="F9" s="448"/>
      <c r="G9" s="448"/>
      <c r="H9" s="448"/>
      <c r="I9" s="449"/>
      <c r="M9" s="442"/>
      <c r="N9" s="442"/>
      <c r="O9" s="442"/>
      <c r="S9" s="1" t="str">
        <f>IF(AND(B1=""),"",VLOOKUP(B1,'Pay Calculation'!A$9:AI$233,2,FALSE))</f>
        <v>MADAN LAL PILANIYA</v>
      </c>
    </row>
    <row r="10" spans="1:21" ht="15" customHeight="1" thickTop="1" thickBot="1">
      <c r="A10" s="41"/>
      <c r="B10" s="448" t="s">
        <v>84</v>
      </c>
      <c r="C10" s="448"/>
      <c r="D10" s="42"/>
      <c r="E10" s="42"/>
      <c r="F10" s="42"/>
      <c r="G10" s="42"/>
      <c r="H10" s="42"/>
      <c r="I10" s="43"/>
      <c r="M10" s="442"/>
      <c r="N10" s="442"/>
      <c r="O10" s="442"/>
    </row>
    <row r="11" spans="1:21" ht="15" customHeight="1" thickTop="1" thickBot="1">
      <c r="A11" s="41"/>
      <c r="B11" s="42"/>
      <c r="C11" s="42"/>
      <c r="D11" s="42"/>
      <c r="E11" s="42"/>
      <c r="F11" s="42"/>
      <c r="G11" s="42"/>
      <c r="H11" s="42"/>
      <c r="I11" s="43"/>
      <c r="M11" s="442"/>
      <c r="N11" s="442"/>
      <c r="O11" s="442"/>
      <c r="S11" s="1">
        <f>IF(AND(B1=""),"",VLOOKUP(B1,'Pay Calculation'!A$9:AI$233,8,FALSE))</f>
        <v>22950</v>
      </c>
    </row>
    <row r="12" spans="1:21" ht="17.25" thickTop="1" thickBot="1">
      <c r="A12" s="41"/>
      <c r="B12" s="451" t="str">
        <f>IF(AND(B1=""),"",IF(AND(C5="-"),R7,"-"))</f>
        <v>-</v>
      </c>
      <c r="C12" s="451"/>
      <c r="D12" s="411" t="s">
        <v>172</v>
      </c>
      <c r="E12" s="411"/>
      <c r="F12" s="411"/>
      <c r="G12" s="411"/>
      <c r="H12" s="411"/>
      <c r="I12" s="452"/>
      <c r="M12" s="442"/>
      <c r="N12" s="442"/>
      <c r="O12" s="442"/>
      <c r="S12" s="1" t="str">
        <f>IF(AND(B1=""),"",VLOOKUP(B1,'Pay Calculation'!A$9:AI$233,6,FALSE))</f>
        <v>PB-2</v>
      </c>
      <c r="T12" s="1" t="str">
        <f>IF(AND(B1=""),"",VLOOKUP(B1,'Pay Calculation'!A$9:AI$233,7,FALSE))</f>
        <v>9300-34800</v>
      </c>
      <c r="U12" s="1" t="str">
        <f>IF(AND(B1=""),"",VLOOKUP(B1,'Pay Calculation'!A$9:AI$233,9,FALSE))</f>
        <v>5400B</v>
      </c>
    </row>
    <row r="13" spans="1:21" ht="15.75" customHeight="1" thickTop="1" thickBot="1">
      <c r="A13" s="41"/>
      <c r="B13" s="448" t="s">
        <v>173</v>
      </c>
      <c r="C13" s="448"/>
      <c r="D13" s="448"/>
      <c r="E13" s="212" t="str">
        <f>IF(AND(B1=""),"",IF(AND(C5=""),"","-"))</f>
        <v>-</v>
      </c>
      <c r="F13" s="448" t="s">
        <v>174</v>
      </c>
      <c r="G13" s="448"/>
      <c r="H13" s="448"/>
      <c r="I13" s="449"/>
      <c r="M13" s="442"/>
      <c r="N13" s="442"/>
      <c r="O13" s="442"/>
    </row>
    <row r="14" spans="1:21" ht="15" customHeight="1" thickTop="1" thickBot="1">
      <c r="A14" s="41"/>
      <c r="B14" s="448" t="s">
        <v>175</v>
      </c>
      <c r="C14" s="448"/>
      <c r="D14" s="448"/>
      <c r="E14" s="448"/>
      <c r="F14" s="448"/>
      <c r="G14" s="448"/>
      <c r="H14" s="448"/>
      <c r="I14" s="449"/>
      <c r="M14" s="442"/>
      <c r="N14" s="442"/>
      <c r="O14" s="442"/>
    </row>
    <row r="15" spans="1:21" ht="17.25" thickTop="1" thickBot="1">
      <c r="A15" s="41"/>
      <c r="B15" s="448" t="s">
        <v>85</v>
      </c>
      <c r="C15" s="448"/>
      <c r="D15" s="453" t="str">
        <f>IF(AND(B1=""),"",IF(AND(C5="-"),S7,"-"))</f>
        <v>-</v>
      </c>
      <c r="E15" s="453"/>
      <c r="F15" s="453"/>
      <c r="G15" s="42"/>
      <c r="H15" s="42"/>
      <c r="I15" s="43"/>
      <c r="M15" s="442"/>
      <c r="N15" s="442"/>
      <c r="O15" s="442"/>
    </row>
    <row r="16" spans="1:21" ht="17.25" thickTop="1" thickBot="1">
      <c r="A16" s="41"/>
      <c r="B16" s="448" t="s">
        <v>88</v>
      </c>
      <c r="C16" s="448"/>
      <c r="D16" s="448"/>
      <c r="E16" s="448"/>
      <c r="F16" s="453" t="str">
        <f>IF(AND(B1=""),"",IF(AND(C5="-"),CONCATENATE(S12,"","(",T12,")", "  ","/", "   ", U12,),""))</f>
        <v/>
      </c>
      <c r="G16" s="453"/>
      <c r="H16" s="453"/>
      <c r="I16" s="454"/>
      <c r="M16" s="442"/>
      <c r="N16" s="442"/>
      <c r="O16" s="442"/>
    </row>
    <row r="17" spans="1:15" ht="15" customHeight="1" thickTop="1" thickBot="1">
      <c r="A17" s="41"/>
      <c r="B17" s="42"/>
      <c r="C17" s="42"/>
      <c r="D17" s="42"/>
      <c r="E17" s="42"/>
      <c r="F17" s="42"/>
      <c r="G17" s="42"/>
      <c r="H17" s="42"/>
      <c r="I17" s="43"/>
      <c r="M17" s="442"/>
      <c r="N17" s="442"/>
      <c r="O17" s="442"/>
    </row>
    <row r="18" spans="1:15" ht="15.75" customHeight="1" thickTop="1" thickBot="1">
      <c r="A18" s="41"/>
      <c r="B18" s="42"/>
      <c r="C18" s="42"/>
      <c r="D18" s="42"/>
      <c r="E18" s="42"/>
      <c r="F18" s="42"/>
      <c r="G18" s="42"/>
      <c r="H18" s="42"/>
      <c r="I18" s="43"/>
      <c r="M18" s="442"/>
      <c r="N18" s="442"/>
      <c r="O18" s="442"/>
    </row>
    <row r="19" spans="1:15" ht="15.75" customHeight="1" thickTop="1" thickBot="1">
      <c r="A19" s="41"/>
      <c r="B19" s="42"/>
      <c r="C19" s="42"/>
      <c r="D19" s="455" t="s">
        <v>90</v>
      </c>
      <c r="E19" s="455"/>
      <c r="F19" s="456"/>
      <c r="G19" s="456"/>
      <c r="H19" s="456"/>
      <c r="I19" s="457"/>
      <c r="M19" s="442"/>
      <c r="N19" s="442"/>
      <c r="O19" s="442"/>
    </row>
    <row r="20" spans="1:15" ht="15.75" customHeight="1" thickTop="1" thickBot="1">
      <c r="A20" s="41"/>
      <c r="B20" s="42"/>
      <c r="C20" s="42"/>
      <c r="D20" s="455" t="s">
        <v>91</v>
      </c>
      <c r="E20" s="455"/>
      <c r="F20" s="456" t="str">
        <f>IF(AND(B1=""),"",IF(ISNA(VLOOKUP(B1,'Pay Calculation'!A$9:AI$233,2,FALSE)),"",VLOOKUP(B1,'Pay Calculation'!A$9:AI$233,2,FALSE)))</f>
        <v>MADAN LAL PILANIYA</v>
      </c>
      <c r="G20" s="456"/>
      <c r="H20" s="456"/>
      <c r="I20" s="457"/>
      <c r="M20" s="442"/>
      <c r="N20" s="442"/>
      <c r="O20" s="442"/>
    </row>
    <row r="21" spans="1:15" ht="15.75" customHeight="1" thickTop="1" thickBot="1">
      <c r="A21" s="41"/>
      <c r="B21" s="42"/>
      <c r="C21" s="42"/>
      <c r="D21" s="455" t="s">
        <v>92</v>
      </c>
      <c r="E21" s="455"/>
      <c r="F21" s="456" t="str">
        <f>IF(AND(B1=""),"",IF(ISNA(VLOOKUP(B1,'Pay Calculation'!A$9:AI$233,3,FALSE)),"",VLOOKUP(B1,'Pay Calculation'!A$9:AI$233,3,FALSE)))</f>
        <v>PRINCIPAL</v>
      </c>
      <c r="G21" s="456"/>
      <c r="H21" s="456"/>
      <c r="I21" s="457"/>
      <c r="M21" s="442"/>
      <c r="N21" s="442"/>
      <c r="O21" s="442"/>
    </row>
    <row r="22" spans="1:15" ht="15.75" customHeight="1" thickTop="1" thickBot="1">
      <c r="A22" s="41"/>
      <c r="B22" s="42"/>
      <c r="C22" s="455" t="s">
        <v>93</v>
      </c>
      <c r="D22" s="455"/>
      <c r="E22" s="455"/>
      <c r="F22" s="460" t="str">
        <f>IF(AND(B1=""),"",UPPER('Pay Calculation'!C1))</f>
        <v>DISTRICT EDUCATION OFFICER (SECONDRY)II , JODHPUR</v>
      </c>
      <c r="G22" s="460"/>
      <c r="H22" s="460"/>
      <c r="I22" s="461"/>
      <c r="M22" s="442"/>
      <c r="N22" s="442"/>
      <c r="O22" s="442"/>
    </row>
    <row r="23" spans="1:15" ht="16.5" thickTop="1" thickBot="1">
      <c r="A23" s="41"/>
      <c r="B23" s="42"/>
      <c r="C23" s="42"/>
      <c r="D23" s="42"/>
      <c r="E23" s="42"/>
      <c r="F23" s="460"/>
      <c r="G23" s="460"/>
      <c r="H23" s="460"/>
      <c r="I23" s="461"/>
      <c r="M23" s="442"/>
      <c r="N23" s="442"/>
      <c r="O23" s="442"/>
    </row>
    <row r="24" spans="1:15" ht="16.5" thickTop="1" thickBot="1">
      <c r="A24" s="41"/>
      <c r="B24" s="42"/>
      <c r="C24" s="42"/>
      <c r="D24" s="42"/>
      <c r="E24" s="42"/>
      <c r="F24" s="42"/>
      <c r="G24" s="42"/>
      <c r="H24" s="42"/>
      <c r="I24" s="43"/>
      <c r="M24" s="442"/>
      <c r="N24" s="442"/>
      <c r="O24" s="442"/>
    </row>
    <row r="25" spans="1:15" ht="16.5" thickTop="1" thickBot="1">
      <c r="A25" s="41"/>
      <c r="B25" s="42" t="s">
        <v>94</v>
      </c>
      <c r="C25" s="458" t="s">
        <v>95</v>
      </c>
      <c r="D25" s="458"/>
      <c r="E25" s="458"/>
      <c r="F25" s="42"/>
      <c r="G25" s="42"/>
      <c r="H25" s="42"/>
      <c r="I25" s="43"/>
      <c r="M25" s="442"/>
      <c r="N25" s="442"/>
      <c r="O25" s="442"/>
    </row>
    <row r="26" spans="1:15" ht="16.5" thickTop="1" thickBot="1">
      <c r="A26" s="41"/>
      <c r="B26" s="42"/>
      <c r="C26" s="42"/>
      <c r="D26" s="42"/>
      <c r="E26" s="42"/>
      <c r="F26" s="42"/>
      <c r="G26" s="42"/>
      <c r="H26" s="42"/>
      <c r="I26" s="43"/>
      <c r="M26" s="442"/>
      <c r="N26" s="442"/>
      <c r="O26" s="442"/>
    </row>
    <row r="27" spans="1:15" ht="17.25" thickTop="1" thickBot="1">
      <c r="A27" s="41"/>
      <c r="B27" s="42"/>
      <c r="C27" s="42"/>
      <c r="D27" s="459" t="s">
        <v>96</v>
      </c>
      <c r="E27" s="459"/>
      <c r="F27" s="459"/>
      <c r="G27" s="42"/>
      <c r="H27" s="42"/>
      <c r="I27" s="43"/>
      <c r="M27" s="442"/>
      <c r="N27" s="442"/>
      <c r="O27" s="442"/>
    </row>
    <row r="28" spans="1:15" ht="16.5" thickTop="1" thickBot="1">
      <c r="A28" s="41"/>
      <c r="B28" s="42"/>
      <c r="C28" s="42"/>
      <c r="D28" s="42"/>
      <c r="E28" s="42"/>
      <c r="F28" s="42"/>
      <c r="G28" s="42"/>
      <c r="H28" s="42"/>
      <c r="I28" s="43"/>
      <c r="M28" s="442"/>
      <c r="N28" s="442"/>
      <c r="O28" s="442"/>
    </row>
    <row r="29" spans="1:15" ht="16.5" thickTop="1" thickBot="1">
      <c r="A29" s="464" t="s">
        <v>97</v>
      </c>
      <c r="B29" s="455"/>
      <c r="C29" s="455"/>
      <c r="D29" s="455"/>
      <c r="E29" s="455"/>
      <c r="F29" s="455"/>
      <c r="G29" s="455"/>
      <c r="H29" s="455"/>
      <c r="I29" s="467"/>
      <c r="M29" s="442"/>
      <c r="N29" s="442"/>
      <c r="O29" s="442"/>
    </row>
    <row r="30" spans="1:15" ht="15.75" thickTop="1">
      <c r="A30" s="464" t="s">
        <v>127</v>
      </c>
      <c r="B30" s="455"/>
      <c r="C30" s="455"/>
      <c r="D30" s="455"/>
      <c r="E30" s="455"/>
      <c r="F30" s="455"/>
      <c r="G30" s="455"/>
      <c r="H30" s="455"/>
      <c r="I30" s="467"/>
    </row>
    <row r="31" spans="1:15">
      <c r="A31" s="468" t="s">
        <v>98</v>
      </c>
      <c r="B31" s="448"/>
      <c r="C31" s="448"/>
      <c r="D31" s="448"/>
      <c r="E31" s="448"/>
      <c r="F31" s="448"/>
      <c r="G31" s="448"/>
      <c r="H31" s="448"/>
      <c r="I31" s="449"/>
    </row>
    <row r="32" spans="1:15">
      <c r="A32" s="468" t="s">
        <v>99</v>
      </c>
      <c r="B32" s="448"/>
      <c r="C32" s="448"/>
      <c r="D32" s="42"/>
      <c r="E32" s="42"/>
      <c r="F32" s="42"/>
      <c r="G32" s="42"/>
      <c r="H32" s="42"/>
      <c r="I32" s="43"/>
    </row>
    <row r="33" spans="1:9">
      <c r="A33" s="41"/>
      <c r="B33" s="42"/>
      <c r="C33" s="42"/>
      <c r="D33" s="42"/>
      <c r="E33" s="42"/>
      <c r="F33" s="42"/>
      <c r="G33" s="42"/>
      <c r="H33" s="42"/>
      <c r="I33" s="43"/>
    </row>
    <row r="34" spans="1:9" ht="15.75">
      <c r="A34" s="41"/>
      <c r="B34" s="42"/>
      <c r="C34" s="42"/>
      <c r="D34" s="455" t="s">
        <v>90</v>
      </c>
      <c r="E34" s="455"/>
      <c r="F34" s="456"/>
      <c r="G34" s="456"/>
      <c r="H34" s="456"/>
      <c r="I34" s="457"/>
    </row>
    <row r="35" spans="1:9" ht="15.75">
      <c r="A35" s="41"/>
      <c r="B35" s="42"/>
      <c r="C35" s="42"/>
      <c r="D35" s="455" t="s">
        <v>91</v>
      </c>
      <c r="E35" s="455"/>
      <c r="F35" s="456" t="str">
        <f>IF(AND(B1=""),"",IF(ISNA(VLOOKUP(B1,'Pay Calculation'!A$9:AI$233,2,FALSE)),"",VLOOKUP(B1,'Pay Calculation'!A$9:AI$233,2,FALSE)))</f>
        <v>MADAN LAL PILANIYA</v>
      </c>
      <c r="G35" s="456"/>
      <c r="H35" s="456"/>
      <c r="I35" s="457"/>
    </row>
    <row r="36" spans="1:9" ht="15.75">
      <c r="A36" s="41"/>
      <c r="B36" s="42"/>
      <c r="C36" s="42"/>
      <c r="D36" s="455" t="s">
        <v>92</v>
      </c>
      <c r="E36" s="455"/>
      <c r="F36" s="456" t="str">
        <f>IF(AND(B1=""),"",IF(ISNA(VLOOKUP(B1,'Pay Calculation'!A$9:AI$233,3,FALSE)),"",VLOOKUP(B1,'Pay Calculation'!A$9:AI$233,3,FALSE)))</f>
        <v>PRINCIPAL</v>
      </c>
      <c r="G36" s="456"/>
      <c r="H36" s="456"/>
      <c r="I36" s="457"/>
    </row>
    <row r="37" spans="1:9">
      <c r="A37" s="41"/>
      <c r="B37" s="42"/>
      <c r="C37" s="42"/>
      <c r="D37" s="42"/>
      <c r="E37" s="42"/>
      <c r="F37" s="42"/>
      <c r="G37" s="42"/>
      <c r="H37" s="42"/>
      <c r="I37" s="43"/>
    </row>
    <row r="38" spans="1:9" ht="15.75">
      <c r="A38" s="464" t="s">
        <v>100</v>
      </c>
      <c r="B38" s="455"/>
      <c r="C38" s="451"/>
      <c r="D38" s="451"/>
      <c r="E38" s="109"/>
      <c r="F38" s="109"/>
      <c r="G38" s="42"/>
      <c r="H38" s="42"/>
      <c r="I38" s="43"/>
    </row>
    <row r="39" spans="1:9">
      <c r="A39" s="464" t="s">
        <v>101</v>
      </c>
      <c r="B39" s="455"/>
      <c r="C39" s="458" t="str">
        <f>IF(AND(B1=""),"",IF(ISNA(VLOOKUP(B1,'Pay Calculation'!A$9:AI$233,4,FALSE)),"",VLOOKUP(B1,'Pay Calculation'!A$9:AI$233,4,FALSE)))</f>
        <v>GSSS CHADI CHAUTINA</v>
      </c>
      <c r="D39" s="458"/>
      <c r="E39" s="458"/>
      <c r="F39" s="458"/>
      <c r="G39" s="42"/>
      <c r="H39" s="42"/>
      <c r="I39" s="43"/>
    </row>
    <row r="40" spans="1:9">
      <c r="A40" s="44"/>
      <c r="B40" s="8"/>
      <c r="C40" s="45"/>
      <c r="D40" s="45"/>
      <c r="E40" s="45"/>
      <c r="F40" s="45"/>
      <c r="G40" s="8"/>
      <c r="H40" s="8"/>
      <c r="I40" s="46"/>
    </row>
    <row r="41" spans="1:9">
      <c r="A41" s="41"/>
      <c r="B41" s="42"/>
      <c r="C41" s="42"/>
      <c r="D41" s="42"/>
      <c r="E41" s="42"/>
      <c r="F41" s="42"/>
      <c r="G41" s="42"/>
      <c r="H41" s="42"/>
      <c r="I41" s="43"/>
    </row>
    <row r="42" spans="1:9">
      <c r="A42" s="41"/>
      <c r="B42" s="42"/>
      <c r="C42" s="42"/>
      <c r="D42" s="42"/>
      <c r="E42" s="42"/>
      <c r="F42" s="448" t="s">
        <v>102</v>
      </c>
      <c r="G42" s="448"/>
      <c r="H42" s="448"/>
      <c r="I42" s="449"/>
    </row>
    <row r="43" spans="1:9">
      <c r="A43" s="41"/>
      <c r="B43" s="42"/>
      <c r="C43" s="42"/>
      <c r="D43" s="42"/>
      <c r="E43" s="42"/>
      <c r="F43" s="42"/>
      <c r="G43" s="42"/>
      <c r="H43" s="42"/>
      <c r="I43" s="43"/>
    </row>
    <row r="44" spans="1:9">
      <c r="A44" s="41"/>
      <c r="B44" s="42"/>
      <c r="C44" s="42"/>
      <c r="D44" s="42"/>
      <c r="E44" s="42"/>
      <c r="F44" s="445"/>
      <c r="G44" s="445"/>
      <c r="H44" s="445"/>
      <c r="I44" s="446"/>
    </row>
    <row r="45" spans="1:9" ht="15.75">
      <c r="A45" s="464" t="s">
        <v>100</v>
      </c>
      <c r="B45" s="455"/>
      <c r="C45" s="465"/>
      <c r="D45" s="453"/>
      <c r="E45" s="67"/>
      <c r="F45" s="445"/>
      <c r="G45" s="445"/>
      <c r="H45" s="445"/>
      <c r="I45" s="446"/>
    </row>
    <row r="46" spans="1:9" ht="15.75">
      <c r="A46" s="464" t="s">
        <v>101</v>
      </c>
      <c r="B46" s="455"/>
      <c r="C46" s="466" t="str">
        <f>IF(AND(B1=""),"",IF(AND(B1=""),"",UPPER('Pay Calculation'!C1)))</f>
        <v>DISTRICT EDUCATION OFFICER (SECONDRY)II , JODHPUR</v>
      </c>
      <c r="D46" s="466"/>
      <c r="E46" s="466"/>
      <c r="F46" s="462" t="s">
        <v>89</v>
      </c>
      <c r="G46" s="462"/>
      <c r="H46" s="462"/>
      <c r="I46" s="463"/>
    </row>
    <row r="47" spans="1:9" ht="15.75">
      <c r="A47" s="41"/>
      <c r="B47" s="42"/>
      <c r="C47" s="466"/>
      <c r="D47" s="466"/>
      <c r="E47" s="466"/>
      <c r="F47" s="462" t="s">
        <v>103</v>
      </c>
      <c r="G47" s="462"/>
      <c r="H47" s="462"/>
      <c r="I47" s="463"/>
    </row>
    <row r="48" spans="1:9" ht="15.75" thickBot="1">
      <c r="A48" s="47"/>
      <c r="B48" s="48"/>
      <c r="C48" s="48"/>
      <c r="D48" s="48"/>
      <c r="E48" s="48"/>
      <c r="F48" s="48"/>
      <c r="G48" s="48"/>
      <c r="H48" s="48"/>
      <c r="I48" s="49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C8:E8"/>
    <mergeCell ref="F8:I8"/>
    <mergeCell ref="A39:B39"/>
    <mergeCell ref="C39:F39"/>
    <mergeCell ref="F42:I42"/>
    <mergeCell ref="A29:I29"/>
    <mergeCell ref="A30:I30"/>
    <mergeCell ref="A31:I31"/>
    <mergeCell ref="A32:C32"/>
    <mergeCell ref="D34:E34"/>
    <mergeCell ref="D35:E35"/>
    <mergeCell ref="D36:E36"/>
    <mergeCell ref="F34:I34"/>
    <mergeCell ref="F35:I35"/>
    <mergeCell ref="F36:I36"/>
    <mergeCell ref="D20:E20"/>
    <mergeCell ref="F44:I45"/>
    <mergeCell ref="C38:D38"/>
    <mergeCell ref="F46:I46"/>
    <mergeCell ref="F47:I47"/>
    <mergeCell ref="A45:B45"/>
    <mergeCell ref="A46:B46"/>
    <mergeCell ref="C45:D45"/>
    <mergeCell ref="C46:E47"/>
    <mergeCell ref="A38:B38"/>
    <mergeCell ref="C22:E22"/>
    <mergeCell ref="C25:E25"/>
    <mergeCell ref="D27:F27"/>
    <mergeCell ref="F20:I20"/>
    <mergeCell ref="F21:I21"/>
    <mergeCell ref="F22:I23"/>
    <mergeCell ref="B16:E16"/>
    <mergeCell ref="F16:I16"/>
    <mergeCell ref="D19:E19"/>
    <mergeCell ref="F19:I19"/>
    <mergeCell ref="D21:E21"/>
    <mergeCell ref="M5:O29"/>
    <mergeCell ref="C1:G1"/>
    <mergeCell ref="A2:I2"/>
    <mergeCell ref="C5:E5"/>
    <mergeCell ref="F5:I5"/>
    <mergeCell ref="B6:C6"/>
    <mergeCell ref="D6:E6"/>
    <mergeCell ref="B9:I9"/>
    <mergeCell ref="B10:C10"/>
    <mergeCell ref="B12:C12"/>
    <mergeCell ref="D12:I12"/>
    <mergeCell ref="B13:D13"/>
    <mergeCell ref="F13:I13"/>
    <mergeCell ref="B14:I14"/>
    <mergeCell ref="B15:C15"/>
    <mergeCell ref="D15:F15"/>
  </mergeCells>
  <pageMargins left="0.63" right="0.45" top="0.7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How To USE</vt:lpstr>
      <vt:lpstr>Master</vt:lpstr>
      <vt:lpstr>Pay Calculation</vt:lpstr>
      <vt:lpstr>Statement of Fixation</vt:lpstr>
      <vt:lpstr>Option Form</vt:lpstr>
      <vt:lpstr>'Option Form'!Print_Area</vt:lpstr>
      <vt:lpstr>'Statement of Fixation'!Print_Area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heeralaljatchandawal@gmail.com</dc:creator>
  <cp:lastModifiedBy>Ganapati Computer</cp:lastModifiedBy>
  <cp:lastPrinted>2017-12-20T06:02:21Z</cp:lastPrinted>
  <dcterms:created xsi:type="dcterms:W3CDTF">2017-10-02T21:50:09Z</dcterms:created>
  <dcterms:modified xsi:type="dcterms:W3CDTF">2017-12-28T09:58:18Z</dcterms:modified>
</cp:coreProperties>
</file>